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Z:\全社共有\共有データ\職員用データ\61  労働保険・社会保険\【HP用】年度更新各種書式\R6年度\新\"/>
    </mc:Choice>
  </mc:AlternateContent>
  <xr:revisionPtr revIDLastSave="0" documentId="8_{1E2D334C-EFDC-4805-80B5-501722FD3A59}" xr6:coauthVersionLast="47" xr6:coauthVersionMax="47" xr10:uidLastSave="{00000000-0000-0000-0000-000000000000}"/>
  <bookViews>
    <workbookView xWindow="-120" yWindow="-120" windowWidth="24240" windowHeight="13020" tabRatio="858" xr2:uid="{00000000-000D-0000-FFFF-FFFF00000000}"/>
  </bookViews>
  <sheets>
    <sheet name="入力方法" sheetId="28" r:id="rId1"/>
    <sheet name="事業所基本情報" sheetId="16" r:id="rId2"/>
    <sheet name="労災賃金報告【１】" sheetId="13" r:id="rId3"/>
    <sheet name="雇用賃金報告【２】" sheetId="15" r:id="rId4"/>
    <sheet name="特別加入入力" sheetId="18" r:id="rId5"/>
    <sheet name="特別加入概算月数" sheetId="30" state="hidden" r:id="rId6"/>
    <sheet name="特別加入基礎日額" sheetId="29" state="hidden" r:id="rId7"/>
    <sheet name="報告書" sheetId="11" r:id="rId8"/>
    <sheet name="保険料確認（目安）" sheetId="25" state="hidden" r:id="rId9"/>
    <sheet name="拠出金" sheetId="27" state="hidden" r:id="rId10"/>
    <sheet name="手数料" sheetId="24" state="hidden" r:id="rId11"/>
    <sheet name="特別加入" sheetId="23" state="hidden" r:id="rId12"/>
    <sheet name="労災保険率表" sheetId="21" state="hidden" r:id="rId13"/>
    <sheet name="雇用保険料率" sheetId="22" state="hidden" r:id="rId14"/>
    <sheet name="高齢者一覧" sheetId="17" state="hidden" r:id="rId15"/>
    <sheet name="年度データ入力" sheetId="19" state="hidden" r:id="rId16"/>
  </sheets>
  <definedNames>
    <definedName name="_xlnm._FilterDatabase" localSheetId="5" hidden="1">特別加入概算月数!$A$1:$B$28</definedName>
    <definedName name="block1" localSheetId="3">#REF!</definedName>
    <definedName name="block1" localSheetId="7">報告書!$I$23:$AU$37</definedName>
    <definedName name="block1">#REF!</definedName>
    <definedName name="block2" localSheetId="3">#REF!</definedName>
    <definedName name="block2" localSheetId="7">報告書!$I$23:$AU$37</definedName>
    <definedName name="block2">#REF!</definedName>
    <definedName name="_xlnm.Print_Area" localSheetId="3">雇用賃金報告【２】!$A$1:$N$25</definedName>
    <definedName name="_xlnm.Print_Area" localSheetId="4">特別加入入力!$A$1:$G$24</definedName>
    <definedName name="_xlnm.Print_Area" localSheetId="7">報告書!$A$1:$DI$57</definedName>
    <definedName name="_xlnm.Print_Area" localSheetId="2">労災賃金報告【１】!$A$1:$N$23</definedName>
    <definedName name="_xlnm.Print_Titles" localSheetId="3">雇用賃金報告【２】!$A:$C,雇用賃金報告【２】!$1:$3</definedName>
    <definedName name="_xlnm.Print_Titles" localSheetId="2">労災賃金報告【１】!$A:$C,労災賃金報告【１】!$1:$3</definedName>
  </definedNames>
  <calcPr calcId="191029"/>
</workbook>
</file>

<file path=xl/calcChain.xml><?xml version="1.0" encoding="utf-8"?>
<calcChain xmlns="http://schemas.openxmlformats.org/spreadsheetml/2006/main">
  <c r="AH8" i="11" l="1"/>
  <c r="AH11" i="11"/>
  <c r="AN8" i="11"/>
  <c r="AQ8" i="11"/>
  <c r="AZ8" i="11"/>
  <c r="AK8" i="11"/>
  <c r="BF56" i="11"/>
  <c r="F12" i="11"/>
  <c r="F10" i="11"/>
  <c r="F14" i="11"/>
  <c r="G6" i="11"/>
  <c r="AN11" i="11"/>
  <c r="E22" i="15" l="1"/>
  <c r="B22" i="15"/>
  <c r="A15" i="15"/>
  <c r="A6" i="15"/>
  <c r="A1" i="15"/>
  <c r="E22" i="13"/>
  <c r="B22" i="13"/>
  <c r="A15" i="13"/>
  <c r="A6" i="13"/>
  <c r="AL48" i="11"/>
  <c r="BS48" i="11"/>
  <c r="CZ38" i="11"/>
  <c r="CZ39" i="11" s="1"/>
  <c r="BW24" i="11" l="1"/>
  <c r="BW25" i="11"/>
  <c r="BW26" i="11"/>
  <c r="BW27" i="11"/>
  <c r="BW28" i="11"/>
  <c r="BW29" i="11"/>
  <c r="BW30" i="11"/>
  <c r="BW31" i="11"/>
  <c r="BW32" i="11"/>
  <c r="BW33" i="11"/>
  <c r="BW34" i="11"/>
  <c r="BW35" i="11"/>
  <c r="BW36" i="11"/>
  <c r="BW37" i="11"/>
  <c r="BW23" i="11"/>
  <c r="I7" i="18"/>
  <c r="L7" i="18" s="1"/>
  <c r="I8" i="18"/>
  <c r="L8" i="18" s="1"/>
  <c r="I9" i="18"/>
  <c r="L9" i="18" s="1"/>
  <c r="I10" i="18"/>
  <c r="L10" i="18" s="1"/>
  <c r="I11" i="18"/>
  <c r="L11" i="18" s="1"/>
  <c r="I12" i="18"/>
  <c r="L12" i="18" s="1"/>
  <c r="I13" i="18"/>
  <c r="L13" i="18" s="1"/>
  <c r="I14" i="18"/>
  <c r="L14" i="18" s="1"/>
  <c r="I15" i="18"/>
  <c r="L15" i="18" s="1"/>
  <c r="M4" i="18"/>
  <c r="I4" i="18" s="1"/>
  <c r="J5" i="18"/>
  <c r="J6" i="18"/>
  <c r="J7" i="18"/>
  <c r="J8" i="18"/>
  <c r="J9" i="18"/>
  <c r="J10" i="18"/>
  <c r="J11" i="18"/>
  <c r="J12" i="18"/>
  <c r="J13" i="18"/>
  <c r="J14" i="18"/>
  <c r="J15" i="18"/>
  <c r="J4" i="18"/>
  <c r="M5" i="18"/>
  <c r="I5" i="18" s="1"/>
  <c r="M6" i="18"/>
  <c r="I6" i="18" s="1"/>
  <c r="K7" i="18"/>
  <c r="M7" i="18"/>
  <c r="K8" i="18"/>
  <c r="M8" i="18"/>
  <c r="K9" i="18"/>
  <c r="M9" i="18"/>
  <c r="K10" i="18"/>
  <c r="M10" i="18"/>
  <c r="K11" i="18"/>
  <c r="M11" i="18"/>
  <c r="K12" i="18"/>
  <c r="M12" i="18"/>
  <c r="K13" i="18"/>
  <c r="M13" i="18"/>
  <c r="K14" i="18"/>
  <c r="M14" i="18"/>
  <c r="K15" i="18"/>
  <c r="M15" i="18"/>
  <c r="H4" i="18"/>
  <c r="D3" i="19" l="1"/>
  <c r="A16" i="30" s="1"/>
  <c r="D2" i="19"/>
  <c r="A9" i="30" s="1"/>
  <c r="G4" i="18"/>
  <c r="A26" i="30" l="1"/>
  <c r="A12" i="30"/>
  <c r="A15" i="30"/>
  <c r="D4" i="19"/>
  <c r="A10" i="30"/>
  <c r="A14" i="30"/>
  <c r="A18" i="30"/>
  <c r="A27" i="30"/>
  <c r="A13" i="30"/>
  <c r="A17" i="30"/>
  <c r="A25" i="30"/>
  <c r="A11" i="30"/>
  <c r="A3" i="30"/>
  <c r="A7" i="30"/>
  <c r="A1" i="30"/>
  <c r="A24" i="30"/>
  <c r="A2" i="30"/>
  <c r="A6" i="30"/>
  <c r="A4" i="30"/>
  <c r="A8" i="30"/>
  <c r="A22" i="30"/>
  <c r="A23" i="30"/>
  <c r="A5" i="30"/>
  <c r="A20" i="30" l="1"/>
  <c r="A19" i="30"/>
  <c r="A21" i="30"/>
  <c r="L5" i="18"/>
  <c r="L6" i="18"/>
  <c r="H15" i="18"/>
  <c r="H5" i="18"/>
  <c r="K5" i="18" s="1"/>
  <c r="H6" i="18"/>
  <c r="K6" i="18" s="1"/>
  <c r="H7" i="18"/>
  <c r="H8" i="18"/>
  <c r="H9" i="18"/>
  <c r="H10" i="18"/>
  <c r="H11" i="18"/>
  <c r="H12" i="18"/>
  <c r="H13" i="18"/>
  <c r="H14" i="18"/>
  <c r="BZ24" i="11" l="1"/>
  <c r="BZ25" i="11"/>
  <c r="BZ26" i="11"/>
  <c r="BZ27" i="11"/>
  <c r="BZ28" i="11"/>
  <c r="BZ29" i="11"/>
  <c r="BZ30" i="11"/>
  <c r="BZ31" i="11"/>
  <c r="BZ32" i="11"/>
  <c r="BZ33" i="11"/>
  <c r="BZ34" i="11"/>
  <c r="BZ35" i="11"/>
  <c r="BZ36" i="11"/>
  <c r="BZ37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Z23" i="11"/>
  <c r="BM23" i="11"/>
  <c r="BJ23" i="11"/>
  <c r="E36" i="11"/>
  <c r="E37" i="11"/>
  <c r="E35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L23" i="11"/>
  <c r="AI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23" i="11"/>
  <c r="G21" i="15"/>
  <c r="F21" i="15"/>
  <c r="E21" i="15"/>
  <c r="D21" i="15"/>
  <c r="CJ23" i="11" l="1"/>
  <c r="BJ48" i="11"/>
  <c r="CQ48" i="11"/>
  <c r="AC49" i="11"/>
  <c r="BJ49" i="11"/>
  <c r="CQ49" i="11"/>
  <c r="AC50" i="11"/>
  <c r="BJ50" i="11"/>
  <c r="CQ50" i="11"/>
  <c r="AC51" i="11"/>
  <c r="BJ51" i="11"/>
  <c r="CQ51" i="11"/>
  <c r="AC48" i="11" l="1"/>
  <c r="L4" i="18"/>
  <c r="CZ12" i="11"/>
  <c r="CZ11" i="11"/>
  <c r="CZ10" i="11" s="1"/>
  <c r="DF14" i="11"/>
  <c r="DC14" i="11"/>
  <c r="CZ14" i="11"/>
  <c r="CZ13" i="11" s="1"/>
  <c r="E3" i="25"/>
  <c r="D8" i="25"/>
  <c r="B20" i="25"/>
  <c r="F21" i="13"/>
  <c r="G21" i="13"/>
  <c r="H21" i="13"/>
  <c r="I21" i="13"/>
  <c r="D21" i="13"/>
  <c r="E21" i="13"/>
  <c r="A8" i="25"/>
  <c r="B3" i="25"/>
  <c r="C5" i="25" l="1"/>
  <c r="B6" i="25" s="1"/>
  <c r="B5" i="25"/>
  <c r="F5" i="25"/>
  <c r="E6" i="25" s="1"/>
  <c r="E5" i="25"/>
  <c r="B4" i="25"/>
  <c r="CZ9" i="11"/>
  <c r="E4" i="25"/>
  <c r="CW47" i="11" l="1"/>
  <c r="CO51" i="11"/>
  <c r="CH51" i="11"/>
  <c r="BS51" i="11"/>
  <c r="BP51" i="11"/>
  <c r="BH51" i="11"/>
  <c r="BA51" i="11"/>
  <c r="AL51" i="11"/>
  <c r="AI51" i="11"/>
  <c r="T51" i="11"/>
  <c r="E51" i="11"/>
  <c r="B51" i="11"/>
  <c r="CH50" i="11"/>
  <c r="BS50" i="11"/>
  <c r="BP50" i="11"/>
  <c r="BA50" i="11"/>
  <c r="AL50" i="11"/>
  <c r="AI50" i="11"/>
  <c r="T50" i="11"/>
  <c r="E50" i="11"/>
  <c r="B50" i="11"/>
  <c r="CH49" i="11"/>
  <c r="BS49" i="11"/>
  <c r="BP49" i="11"/>
  <c r="BA49" i="11"/>
  <c r="AL49" i="11"/>
  <c r="AI49" i="11"/>
  <c r="T49" i="11"/>
  <c r="E49" i="11"/>
  <c r="B49" i="11"/>
  <c r="G5" i="18"/>
  <c r="G6" i="18"/>
  <c r="AA49" i="11"/>
  <c r="BH49" i="11"/>
  <c r="CO49" i="11"/>
  <c r="AA50" i="11"/>
  <c r="BH50" i="11"/>
  <c r="CO50" i="11"/>
  <c r="AA51" i="11"/>
  <c r="CH48" i="11"/>
  <c r="BP48" i="11"/>
  <c r="BA48" i="11"/>
  <c r="AI48" i="11"/>
  <c r="CO48" i="11" l="1"/>
  <c r="BH48" i="11"/>
  <c r="E11" i="25"/>
  <c r="E21" i="25" s="1"/>
  <c r="BF48" i="11"/>
  <c r="Y50" i="11"/>
  <c r="G10" i="18"/>
  <c r="BF49" i="11"/>
  <c r="G8" i="18"/>
  <c r="CM51" i="11"/>
  <c r="G15" i="18"/>
  <c r="Y51" i="11"/>
  <c r="G13" i="18"/>
  <c r="BF50" i="11"/>
  <c r="G11" i="18"/>
  <c r="CM49" i="11"/>
  <c r="G9" i="18"/>
  <c r="Y49" i="11"/>
  <c r="G7" i="18"/>
  <c r="BF51" i="11"/>
  <c r="G14" i="18"/>
  <c r="CM50" i="11"/>
  <c r="G12" i="18"/>
  <c r="CM48" i="11"/>
  <c r="AA48" i="11"/>
  <c r="Y48" i="11"/>
  <c r="K4" i="18"/>
  <c r="B11" i="25" s="1"/>
  <c r="T48" i="11"/>
  <c r="E48" i="11"/>
  <c r="B48" i="11"/>
  <c r="CJ37" i="11" l="1"/>
  <c r="CM37" i="11"/>
  <c r="C1" i="17"/>
  <c r="D6" i="17" s="1"/>
  <c r="BU57" i="11"/>
  <c r="BS56" i="11"/>
  <c r="CB8" i="11"/>
  <c r="BM10" i="11"/>
  <c r="AA16" i="11"/>
  <c r="AW11" i="11"/>
  <c r="F8" i="11"/>
  <c r="C6" i="11"/>
  <c r="AV37" i="11" l="1"/>
  <c r="B10" i="17"/>
  <c r="B6" i="17"/>
  <c r="D9" i="17"/>
  <c r="B9" i="17"/>
  <c r="D12" i="17"/>
  <c r="D8" i="17"/>
  <c r="B12" i="17"/>
  <c r="B8" i="17"/>
  <c r="D11" i="17"/>
  <c r="D7" i="17"/>
  <c r="B11" i="17"/>
  <c r="B7" i="17"/>
  <c r="D10" i="17"/>
  <c r="D5" i="17"/>
  <c r="B5" i="17"/>
  <c r="CJ24" i="11"/>
  <c r="CJ25" i="11"/>
  <c r="CJ26" i="11"/>
  <c r="CJ27" i="11"/>
  <c r="CJ28" i="11"/>
  <c r="CJ29" i="11"/>
  <c r="CJ30" i="11"/>
  <c r="CJ31" i="11"/>
  <c r="CJ32" i="11"/>
  <c r="CJ33" i="11"/>
  <c r="CJ34" i="11"/>
  <c r="CJ36" i="11"/>
  <c r="CM34" i="11"/>
  <c r="CM23" i="11"/>
  <c r="CJ38" i="11" l="1"/>
  <c r="CM35" i="11"/>
  <c r="CM36" i="11"/>
  <c r="CJ35" i="11"/>
  <c r="AV28" i="11"/>
  <c r="AV24" i="11"/>
  <c r="AV36" i="11"/>
  <c r="AV23" i="11"/>
  <c r="AV32" i="11"/>
  <c r="AV35" i="11"/>
  <c r="AV31" i="11"/>
  <c r="AV27" i="11"/>
  <c r="AV34" i="11"/>
  <c r="AV30" i="11"/>
  <c r="AV26" i="11"/>
  <c r="AV33" i="11"/>
  <c r="AV29" i="11"/>
  <c r="AV25" i="11"/>
  <c r="CZ15" i="11"/>
  <c r="AV38" i="11" l="1"/>
  <c r="BP13" i="11"/>
  <c r="BP14" i="11"/>
  <c r="AY23" i="11"/>
  <c r="AY24" i="11"/>
  <c r="CM24" i="11"/>
  <c r="AY25" i="11"/>
  <c r="CM25" i="11"/>
  <c r="AY26" i="11"/>
  <c r="CM26" i="11"/>
  <c r="AY27" i="11"/>
  <c r="CM27" i="11"/>
  <c r="AY28" i="11"/>
  <c r="CM28" i="11"/>
  <c r="AY29" i="11"/>
  <c r="CM29" i="11"/>
  <c r="AY30" i="11"/>
  <c r="CM30" i="11"/>
  <c r="AY31" i="11"/>
  <c r="CM31" i="11"/>
  <c r="AY32" i="11"/>
  <c r="CM32" i="11"/>
  <c r="AY33" i="11"/>
  <c r="CM33" i="11"/>
  <c r="AY34" i="11"/>
  <c r="AY35" i="11"/>
  <c r="AY36" i="11"/>
  <c r="AY37" i="11"/>
  <c r="L38" i="11"/>
  <c r="Y38" i="11"/>
  <c r="AL38" i="11"/>
  <c r="BM38" i="11"/>
  <c r="BZ38" i="11"/>
  <c r="B16" i="25"/>
  <c r="E16" i="25" s="1"/>
  <c r="CM38" i="11" l="1"/>
  <c r="CM39" i="11" s="1"/>
  <c r="AY38" i="11"/>
  <c r="AY39" i="11" s="1"/>
  <c r="B10" i="25" l="1"/>
  <c r="J26" i="16"/>
  <c r="L26" i="16"/>
  <c r="B15" i="25"/>
  <c r="L27" i="16"/>
  <c r="J27" i="16"/>
  <c r="B17" i="25" l="1"/>
  <c r="E15" i="25"/>
  <c r="E17" i="25" s="1"/>
  <c r="B12" i="25"/>
  <c r="E10" i="25"/>
  <c r="E12" i="25" s="1"/>
  <c r="B23" i="25"/>
  <c r="B19" i="25" l="1"/>
  <c r="B22" i="25" s="1"/>
  <c r="E19" i="25"/>
  <c r="B21" i="25" l="1"/>
  <c r="E20" i="25"/>
  <c r="E22" i="25" l="1"/>
</calcChain>
</file>

<file path=xl/sharedStrings.xml><?xml version="1.0" encoding="utf-8"?>
<sst xmlns="http://schemas.openxmlformats.org/spreadsheetml/2006/main" count="370" uniqueCount="201">
  <si>
    <t>労働保険番号</t>
    <rPh sb="0" eb="2">
      <t>ロウドウ</t>
    </rPh>
    <rPh sb="2" eb="4">
      <t>ホケン</t>
    </rPh>
    <rPh sb="4" eb="6">
      <t>バンゴウ</t>
    </rPh>
    <phoneticPr fontId="4"/>
  </si>
  <si>
    <t>所 掌</t>
    <rPh sb="0" eb="1">
      <t>トコロ</t>
    </rPh>
    <rPh sb="2" eb="3">
      <t>テノヒラ</t>
    </rPh>
    <phoneticPr fontId="4"/>
  </si>
  <si>
    <t xml:space="preserve"> 管 轄</t>
    <rPh sb="1" eb="2">
      <t>カン</t>
    </rPh>
    <rPh sb="3" eb="4">
      <t>カツ</t>
    </rPh>
    <phoneticPr fontId="4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</si>
  <si>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4"/>
  </si>
  <si>
    <t xml:space="preserve"> 枝 番 号</t>
    <rPh sb="1" eb="2">
      <t>エダ</t>
    </rPh>
    <rPh sb="3" eb="4">
      <t>バン</t>
    </rPh>
    <rPh sb="5" eb="6">
      <t>ゴウ</t>
    </rPh>
    <phoneticPr fontId="4"/>
  </si>
  <si>
    <t>料変</t>
    <rPh sb="0" eb="1">
      <t>リョウ</t>
    </rPh>
    <rPh sb="1" eb="2">
      <t>ヘン</t>
    </rPh>
    <phoneticPr fontId="4"/>
  </si>
  <si>
    <t>住所</t>
    <rPh sb="0" eb="2">
      <t>ジュウショ</t>
    </rPh>
    <phoneticPr fontId="4"/>
  </si>
  <si>
    <t>３．事業の概要</t>
    <rPh sb="2" eb="4">
      <t>ジギョウ</t>
    </rPh>
    <rPh sb="5" eb="7">
      <t>ガイヨウ</t>
    </rPh>
    <phoneticPr fontId="4"/>
  </si>
  <si>
    <t>４．特掲事項</t>
    <rPh sb="2" eb="3">
      <t>トク</t>
    </rPh>
    <rPh sb="3" eb="4">
      <t>ケイ</t>
    </rPh>
    <rPh sb="4" eb="6">
      <t>ジコウ</t>
    </rPh>
    <phoneticPr fontId="4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</si>
  <si>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4"/>
  </si>
  <si>
    <t>１．該当する</t>
    <rPh sb="2" eb="4">
      <t>ガイトウ</t>
    </rPh>
    <phoneticPr fontId="4"/>
  </si>
  <si>
    <t>２．該当しない</t>
    <rPh sb="2" eb="4">
      <t>ガイトウ</t>
    </rPh>
    <phoneticPr fontId="4"/>
  </si>
  <si>
    <t>事</t>
    <rPh sb="0" eb="1">
      <t>コト</t>
    </rPh>
    <phoneticPr fontId="4"/>
  </si>
  <si>
    <t>６．延納の申請</t>
    <rPh sb="2" eb="4">
      <t>エンノウ</t>
    </rPh>
    <rPh sb="5" eb="7">
      <t>シンセイ</t>
    </rPh>
    <phoneticPr fontId="4"/>
  </si>
  <si>
    <t>事務組合名</t>
    <rPh sb="0" eb="2">
      <t>ジム</t>
    </rPh>
    <rPh sb="2" eb="4">
      <t>クミアイ</t>
    </rPh>
    <rPh sb="4" eb="5">
      <t>メイ</t>
    </rPh>
    <phoneticPr fontId="4"/>
  </si>
  <si>
    <t>殿</t>
    <rPh sb="0" eb="1">
      <t>トノ</t>
    </rPh>
    <phoneticPr fontId="4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</si>
  <si>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4"/>
  </si>
  <si>
    <t>人 員</t>
    <rPh sb="0" eb="1">
      <t>ヒト</t>
    </rPh>
    <rPh sb="2" eb="3">
      <t>イン</t>
    </rPh>
    <phoneticPr fontId="4"/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</si>
  <si>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4"/>
  </si>
  <si>
    <t>人</t>
    <rPh sb="0" eb="1">
      <t>ニン</t>
    </rPh>
    <phoneticPr fontId="4"/>
  </si>
  <si>
    <t>円</t>
    <rPh sb="0" eb="1">
      <t>エン</t>
    </rPh>
    <phoneticPr fontId="4"/>
  </si>
  <si>
    <t>月</t>
    <rPh sb="0" eb="1">
      <t>ツキ</t>
    </rPh>
    <phoneticPr fontId="4"/>
  </si>
  <si>
    <t>千円</t>
    <rPh sb="0" eb="2">
      <t>センエン</t>
    </rPh>
    <phoneticPr fontId="4"/>
  </si>
  <si>
    <t>予備欄</t>
    <rPh sb="0" eb="2">
      <t>ヨビ</t>
    </rPh>
    <rPh sb="2" eb="3">
      <t>ラン</t>
    </rPh>
    <phoneticPr fontId="4"/>
  </si>
  <si>
    <t>合　計</t>
    <rPh sb="0" eb="1">
      <t>ゴウ</t>
    </rPh>
    <rPh sb="2" eb="3">
      <t>ケイ</t>
    </rPh>
    <phoneticPr fontId="4"/>
  </si>
  <si>
    <t>賞与等</t>
    <rPh sb="0" eb="2">
      <t>ショウヨ</t>
    </rPh>
    <rPh sb="2" eb="3">
      <t>ナド</t>
    </rPh>
    <phoneticPr fontId="4"/>
  </si>
  <si>
    <t>業</t>
    <phoneticPr fontId="4"/>
  </si>
  <si>
    <t>場</t>
    <phoneticPr fontId="4"/>
  </si>
  <si>
    <t>T</t>
    <phoneticPr fontId="4"/>
  </si>
  <si>
    <t>E</t>
    <phoneticPr fontId="4"/>
  </si>
  <si>
    <t>L</t>
    <phoneticPr fontId="4"/>
  </si>
  <si>
    <t>月</t>
  </si>
  <si>
    <t>業種変更後</t>
    <rPh sb="0" eb="2">
      <t>ギョウシュ</t>
    </rPh>
    <rPh sb="2" eb="4">
      <t>ヘンコウ</t>
    </rPh>
    <rPh sb="4" eb="5">
      <t>ゴ</t>
    </rPh>
    <phoneticPr fontId="4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</si>
  <si>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4"/>
  </si>
  <si>
    <t>年</t>
    <rPh sb="0" eb="1">
      <t>ネン</t>
    </rPh>
    <phoneticPr fontId="4"/>
  </si>
  <si>
    <t>希望する
基礎日額</t>
    <rPh sb="0" eb="2">
      <t>キボウ</t>
    </rPh>
    <phoneticPr fontId="4"/>
  </si>
  <si>
    <t>業種変更年月</t>
    <rPh sb="0" eb="2">
      <t>ギョウシュ</t>
    </rPh>
    <rPh sb="2" eb="4">
      <t>ヘンコウ</t>
    </rPh>
    <rPh sb="4" eb="6">
      <t>ネンゲツ</t>
    </rPh>
    <phoneticPr fontId="4"/>
  </si>
  <si>
    <t>1 期</t>
    <rPh sb="2" eb="3">
      <t>キ</t>
    </rPh>
    <phoneticPr fontId="4"/>
  </si>
  <si>
    <t>２ 期</t>
    <rPh sb="2" eb="3">
      <t>キ</t>
    </rPh>
    <phoneticPr fontId="4"/>
  </si>
  <si>
    <t>３ 期</t>
    <rPh sb="2" eb="3">
      <t>キ</t>
    </rPh>
    <phoneticPr fontId="4"/>
  </si>
  <si>
    <t>上記のとおり報告します。</t>
    <rPh sb="0" eb="2">
      <t>ジョウキ</t>
    </rPh>
    <rPh sb="6" eb="8">
      <t>ホウコク</t>
    </rPh>
    <phoneticPr fontId="4"/>
  </si>
  <si>
    <t>事業主氏名</t>
    <rPh sb="0" eb="3">
      <t>ジギョウヌシ</t>
    </rPh>
    <rPh sb="3" eb="5">
      <t>シメイ</t>
    </rPh>
    <phoneticPr fontId="4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</si>
  <si>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4"/>
  </si>
  <si>
    <t>日</t>
    <rPh sb="0" eb="1">
      <t>ヒ</t>
    </rPh>
    <phoneticPr fontId="4"/>
  </si>
  <si>
    <t xml:space="preserve"> </t>
    <phoneticPr fontId="4"/>
  </si>
  <si>
    <t>月</t>
    <phoneticPr fontId="4"/>
  </si>
  <si>
    <t>00</t>
    <phoneticPr fontId="4"/>
  </si>
  <si>
    <t>事業主名</t>
    <rPh sb="0" eb="3">
      <t>ジギョウヌシ</t>
    </rPh>
    <rPh sb="3" eb="4">
      <t>メイ</t>
    </rPh>
    <phoneticPr fontId="4"/>
  </si>
  <si>
    <t>事業場名</t>
    <rPh sb="0" eb="3">
      <t>ジギョウジョウ</t>
    </rPh>
    <rPh sb="3" eb="4">
      <t>メイ</t>
    </rPh>
    <phoneticPr fontId="4"/>
  </si>
  <si>
    <t>労災</t>
    <rPh sb="0" eb="2">
      <t>ロウサイ</t>
    </rPh>
    <phoneticPr fontId="4"/>
  </si>
  <si>
    <t>雇用</t>
    <rPh sb="0" eb="2">
      <t>コヨウ</t>
    </rPh>
    <phoneticPr fontId="4"/>
  </si>
  <si>
    <t>項目</t>
    <rPh sb="0" eb="2">
      <t>コウモク</t>
    </rPh>
    <phoneticPr fontId="4"/>
  </si>
  <si>
    <t>月別</t>
    <rPh sb="0" eb="2">
      <t>ツキベツ</t>
    </rPh>
    <phoneticPr fontId="4"/>
  </si>
  <si>
    <t>〒</t>
    <phoneticPr fontId="4"/>
  </si>
  <si>
    <t>一括納付</t>
  </si>
  <si>
    <t>分納（３回）</t>
  </si>
  <si>
    <t>千円</t>
    <rPh sb="0" eb="1">
      <t>セン</t>
    </rPh>
    <rPh sb="1" eb="2">
      <t>エン</t>
    </rPh>
    <phoneticPr fontId="4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</si>
  <si>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4"/>
  </si>
  <si>
    <t>作成者</t>
    <rPh sb="0" eb="2">
      <t>サクセイ</t>
    </rPh>
    <rPh sb="2" eb="3">
      <t>シャ</t>
    </rPh>
    <phoneticPr fontId="4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</si>
  <si>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4"/>
  </si>
  <si>
    <t>確定</t>
    <rPh sb="0" eb="2">
      <t>カクテイ</t>
    </rPh>
    <phoneticPr fontId="4"/>
  </si>
  <si>
    <t>概算</t>
    <rPh sb="0" eb="2">
      <t>ガイサン</t>
    </rPh>
    <phoneticPr fontId="4"/>
  </si>
  <si>
    <t>前年度と同額</t>
  </si>
  <si>
    <t>前年度と変る</t>
  </si>
  <si>
    <t>委託解除年月日</t>
  </si>
  <si>
    <t>府県</t>
    <rPh sb="0" eb="2">
      <t>フケン</t>
    </rPh>
    <phoneticPr fontId="4"/>
  </si>
  <si>
    <t>－</t>
    <phoneticPr fontId="4"/>
  </si>
  <si>
    <t>00</t>
    <phoneticPr fontId="4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</si>
  <si>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4"/>
  </si>
  <si>
    <t>委託解除拠出金納付済</t>
    <rPh sb="4" eb="7">
      <t>キョシュツキン</t>
    </rPh>
    <rPh sb="7" eb="9">
      <t>ノウフ</t>
    </rPh>
    <rPh sb="9" eb="10">
      <t>スミ</t>
    </rPh>
    <phoneticPr fontId="4"/>
  </si>
  <si>
    <t>月　～</t>
    <phoneticPr fontId="4"/>
  </si>
  <si>
    <t>月迄</t>
    <phoneticPr fontId="4"/>
  </si>
  <si>
    <t>NO</t>
    <phoneticPr fontId="4"/>
  </si>
  <si>
    <t>特別加入者の氏名</t>
    <phoneticPr fontId="4"/>
  </si>
  <si>
    <t>承認された
基礎日額</t>
    <phoneticPr fontId="4"/>
  </si>
  <si>
    <t>適用月数</t>
    <phoneticPr fontId="4"/>
  </si>
  <si>
    <t>合　　計</t>
    <rPh sb="0" eb="1">
      <t>ゴウ</t>
    </rPh>
    <rPh sb="3" eb="4">
      <t>ケイ</t>
    </rPh>
    <phoneticPr fontId="4"/>
  </si>
  <si>
    <t>３　　月</t>
    <rPh sb="3" eb="4">
      <t>ガツ</t>
    </rPh>
    <phoneticPr fontId="4"/>
  </si>
  <si>
    <t>２　　月</t>
    <rPh sb="3" eb="4">
      <t>ガツ</t>
    </rPh>
    <phoneticPr fontId="4"/>
  </si>
  <si>
    <t>１２　　月</t>
  </si>
  <si>
    <t>１１　　月</t>
  </si>
  <si>
    <t>１０　　月</t>
    <rPh sb="4" eb="5">
      <t>ガツ</t>
    </rPh>
    <phoneticPr fontId="4"/>
  </si>
  <si>
    <t>９　　月</t>
    <rPh sb="3" eb="4">
      <t>ガツ</t>
    </rPh>
    <phoneticPr fontId="4"/>
  </si>
  <si>
    <t>８　　月</t>
    <phoneticPr fontId="4"/>
  </si>
  <si>
    <t>７　　月</t>
    <phoneticPr fontId="4"/>
  </si>
  <si>
    <t>６　　月</t>
    <rPh sb="3" eb="4">
      <t>ガツ</t>
    </rPh>
    <phoneticPr fontId="4"/>
  </si>
  <si>
    <t>５　　月</t>
    <rPh sb="3" eb="4">
      <t>ガツ</t>
    </rPh>
    <phoneticPr fontId="4"/>
  </si>
  <si>
    <t>賞与</t>
    <rPh sb="0" eb="2">
      <t>ショウヨ</t>
    </rPh>
    <phoneticPr fontId="4"/>
  </si>
  <si>
    <t>月</t>
    <rPh sb="0" eb="1">
      <t>ガツ</t>
    </rPh>
    <phoneticPr fontId="4"/>
  </si>
  <si>
    <t>月</t>
    <rPh sb="0" eb="1">
      <t>ゲツ</t>
    </rPh>
    <phoneticPr fontId="4"/>
  </si>
  <si>
    <t>〒</t>
    <phoneticPr fontId="4"/>
  </si>
  <si>
    <t>-</t>
    <phoneticPr fontId="4"/>
  </si>
  <si>
    <t>所在地</t>
    <rPh sb="0" eb="3">
      <t>ショザイチ</t>
    </rPh>
    <phoneticPr fontId="4"/>
  </si>
  <si>
    <t>事業所名</t>
    <rPh sb="0" eb="3">
      <t>ジギョウショ</t>
    </rPh>
    <rPh sb="3" eb="4">
      <t>メイ</t>
    </rPh>
    <phoneticPr fontId="4"/>
  </si>
  <si>
    <t>代表者名</t>
    <rPh sb="0" eb="3">
      <t>ダイヒョウシャ</t>
    </rPh>
    <rPh sb="3" eb="4">
      <t>メイ</t>
    </rPh>
    <phoneticPr fontId="4"/>
  </si>
  <si>
    <t>建物等</t>
    <rPh sb="0" eb="2">
      <t>タテモノ</t>
    </rPh>
    <rPh sb="2" eb="3">
      <t>トウ</t>
    </rPh>
    <phoneticPr fontId="4"/>
  </si>
  <si>
    <t>雇用保険番号</t>
    <rPh sb="0" eb="2">
      <t>コヨウ</t>
    </rPh>
    <rPh sb="2" eb="4">
      <t>ホケン</t>
    </rPh>
    <rPh sb="4" eb="6">
      <t>バンゴウ</t>
    </rPh>
    <phoneticPr fontId="4"/>
  </si>
  <si>
    <t>事業概要（番号）</t>
    <rPh sb="0" eb="2">
      <t>ジギョウ</t>
    </rPh>
    <rPh sb="2" eb="4">
      <t>ガイヨウ</t>
    </rPh>
    <rPh sb="5" eb="7">
      <t>バンゴウ</t>
    </rPh>
    <phoneticPr fontId="4"/>
  </si>
  <si>
    <t>事業概要（内容）</t>
    <rPh sb="0" eb="2">
      <t>ジギョウ</t>
    </rPh>
    <rPh sb="2" eb="4">
      <t>ガイヨウ</t>
    </rPh>
    <rPh sb="5" eb="7">
      <t>ナイヨウ</t>
    </rPh>
    <phoneticPr fontId="4"/>
  </si>
  <si>
    <t>事業所TEL</t>
    <rPh sb="0" eb="3">
      <t>ジギョウショ</t>
    </rPh>
    <phoneticPr fontId="4"/>
  </si>
  <si>
    <t>委託手数料</t>
    <rPh sb="0" eb="2">
      <t>イタク</t>
    </rPh>
    <rPh sb="2" eb="4">
      <t>テスウ</t>
    </rPh>
    <rPh sb="4" eb="5">
      <t>リョウ</t>
    </rPh>
    <phoneticPr fontId="4"/>
  </si>
  <si>
    <t>労災共済掛金</t>
    <rPh sb="0" eb="2">
      <t>ロウサイ</t>
    </rPh>
    <rPh sb="2" eb="4">
      <t>キョウサイ</t>
    </rPh>
    <rPh sb="4" eb="6">
      <t>カケキン</t>
    </rPh>
    <phoneticPr fontId="4"/>
  </si>
  <si>
    <t>高齢者一覧</t>
    <rPh sb="0" eb="3">
      <t>コウレイシャ</t>
    </rPh>
    <rPh sb="3" eb="5">
      <t>イチラン</t>
    </rPh>
    <phoneticPr fontId="4"/>
  </si>
  <si>
    <t>ＮＯ</t>
    <phoneticPr fontId="4"/>
  </si>
  <si>
    <t>氏名</t>
    <rPh sb="0" eb="2">
      <t>シメイ</t>
    </rPh>
    <phoneticPr fontId="4"/>
  </si>
  <si>
    <t>高齢者従業員数</t>
    <rPh sb="0" eb="3">
      <t>コウレイシャ</t>
    </rPh>
    <rPh sb="3" eb="6">
      <t>ジュウギョウイン</t>
    </rPh>
    <rPh sb="6" eb="7">
      <t>スウ</t>
    </rPh>
    <phoneticPr fontId="4"/>
  </si>
  <si>
    <t>生年月日</t>
    <rPh sb="0" eb="2">
      <t>セイネン</t>
    </rPh>
    <rPh sb="2" eb="4">
      <t>ガッピ</t>
    </rPh>
    <phoneticPr fontId="4"/>
  </si>
  <si>
    <t>特別加入者</t>
    <rPh sb="0" eb="2">
      <t>トクベツ</t>
    </rPh>
    <rPh sb="2" eb="4">
      <t>カニュウ</t>
    </rPh>
    <rPh sb="4" eb="5">
      <t>シャ</t>
    </rPh>
    <phoneticPr fontId="4"/>
  </si>
  <si>
    <t>承認された金額</t>
    <rPh sb="0" eb="2">
      <t>ショウニン</t>
    </rPh>
    <rPh sb="5" eb="7">
      <t>キンガク</t>
    </rPh>
    <phoneticPr fontId="4"/>
  </si>
  <si>
    <t>脱退年月日</t>
    <rPh sb="0" eb="2">
      <t>ダッタイ</t>
    </rPh>
    <rPh sb="2" eb="5">
      <t>ネンガッピ</t>
    </rPh>
    <phoneticPr fontId="4"/>
  </si>
  <si>
    <t>年度末日</t>
    <rPh sb="0" eb="3">
      <t>ネンドマツ</t>
    </rPh>
    <rPh sb="3" eb="4">
      <t>ビ</t>
    </rPh>
    <phoneticPr fontId="4"/>
  </si>
  <si>
    <t>年度の途中で脱退する（した）場合</t>
    <rPh sb="0" eb="2">
      <t>ネンド</t>
    </rPh>
    <rPh sb="3" eb="5">
      <t>トチュウ</t>
    </rPh>
    <rPh sb="6" eb="8">
      <t>ダッタイ</t>
    </rPh>
    <rPh sb="14" eb="16">
      <t>バアイ</t>
    </rPh>
    <phoneticPr fontId="4"/>
  </si>
  <si>
    <t>年度始日</t>
    <rPh sb="0" eb="2">
      <t>ネンド</t>
    </rPh>
    <rPh sb="2" eb="3">
      <t>ハジ</t>
    </rPh>
    <rPh sb="3" eb="4">
      <t>ビ</t>
    </rPh>
    <phoneticPr fontId="4"/>
  </si>
  <si>
    <t>番号</t>
    <rPh sb="0" eb="2">
      <t>バンゴウ</t>
    </rPh>
    <phoneticPr fontId="30"/>
  </si>
  <si>
    <t>有無</t>
    <rPh sb="0" eb="2">
      <t>ウム</t>
    </rPh>
    <phoneticPr fontId="30"/>
  </si>
  <si>
    <t>金額</t>
    <rPh sb="0" eb="2">
      <t>キンガク</t>
    </rPh>
    <phoneticPr fontId="30"/>
  </si>
  <si>
    <t>等級</t>
    <rPh sb="0" eb="2">
      <t>トウキュウ</t>
    </rPh>
    <phoneticPr fontId="30"/>
  </si>
  <si>
    <t>来年度賃金見込額</t>
    <rPh sb="0" eb="3">
      <t>ライネンド</t>
    </rPh>
    <rPh sb="3" eb="5">
      <t>チンギン</t>
    </rPh>
    <rPh sb="5" eb="7">
      <t>ミコ</t>
    </rPh>
    <rPh sb="7" eb="8">
      <t>ガク</t>
    </rPh>
    <phoneticPr fontId="4"/>
  </si>
  <si>
    <t>千円</t>
    <rPh sb="0" eb="1">
      <t>セン</t>
    </rPh>
    <rPh sb="1" eb="2">
      <t>エン</t>
    </rPh>
    <phoneticPr fontId="4"/>
  </si>
  <si>
    <t>労災</t>
    <rPh sb="0" eb="2">
      <t>ロウサイ</t>
    </rPh>
    <phoneticPr fontId="4"/>
  </si>
  <si>
    <t>雇用</t>
    <rPh sb="0" eb="2">
      <t>コヨウ</t>
    </rPh>
    <phoneticPr fontId="4"/>
  </si>
  <si>
    <t>業種</t>
    <rPh sb="0" eb="2">
      <t>ギョウシュ</t>
    </rPh>
    <phoneticPr fontId="4"/>
  </si>
  <si>
    <t>労働保険料率</t>
    <rPh sb="0" eb="2">
      <t>ロウドウ</t>
    </rPh>
    <rPh sb="2" eb="5">
      <t>ホケンリョウ</t>
    </rPh>
    <rPh sb="5" eb="6">
      <t>リツ</t>
    </rPh>
    <phoneticPr fontId="4"/>
  </si>
  <si>
    <t>雇用保険料率</t>
    <rPh sb="0" eb="2">
      <t>コヨウ</t>
    </rPh>
    <rPh sb="2" eb="5">
      <t>ホケンリョウ</t>
    </rPh>
    <rPh sb="5" eb="6">
      <t>リツ</t>
    </rPh>
    <phoneticPr fontId="4"/>
  </si>
  <si>
    <t>雇用保険事業の種類</t>
    <rPh sb="0" eb="2">
      <t>コヨウ</t>
    </rPh>
    <rPh sb="2" eb="4">
      <t>ホケン</t>
    </rPh>
    <rPh sb="4" eb="6">
      <t>ジギョウ</t>
    </rPh>
    <rPh sb="7" eb="9">
      <t>シュルイ</t>
    </rPh>
    <phoneticPr fontId="4"/>
  </si>
  <si>
    <t>事業所の保険料率</t>
    <rPh sb="0" eb="3">
      <t>ジギョウショ</t>
    </rPh>
    <rPh sb="4" eb="7">
      <t>ホケンリョウ</t>
    </rPh>
    <rPh sb="7" eb="8">
      <t>リツ</t>
    </rPh>
    <phoneticPr fontId="4"/>
  </si>
  <si>
    <t>労働保険賃金総額</t>
    <rPh sb="0" eb="2">
      <t>ロウドウ</t>
    </rPh>
    <rPh sb="2" eb="4">
      <t>ホケン</t>
    </rPh>
    <rPh sb="4" eb="6">
      <t>チンギン</t>
    </rPh>
    <rPh sb="6" eb="8">
      <t>ソウガク</t>
    </rPh>
    <phoneticPr fontId="4"/>
  </si>
  <si>
    <t>労災保険料</t>
    <rPh sb="0" eb="2">
      <t>ロウサイ</t>
    </rPh>
    <rPh sb="2" eb="4">
      <t>ホケン</t>
    </rPh>
    <rPh sb="4" eb="5">
      <t>リョウ</t>
    </rPh>
    <phoneticPr fontId="4"/>
  </si>
  <si>
    <t>雇用保険賃金総額</t>
    <rPh sb="0" eb="2">
      <t>コヨウ</t>
    </rPh>
    <rPh sb="2" eb="4">
      <t>ホケン</t>
    </rPh>
    <rPh sb="4" eb="6">
      <t>チンギン</t>
    </rPh>
    <rPh sb="6" eb="8">
      <t>ソウガク</t>
    </rPh>
    <phoneticPr fontId="4"/>
  </si>
  <si>
    <t>特別加入賃金総額</t>
    <rPh sb="0" eb="2">
      <t>トクベツ</t>
    </rPh>
    <rPh sb="2" eb="4">
      <t>カニュウ</t>
    </rPh>
    <rPh sb="4" eb="6">
      <t>チンギン</t>
    </rPh>
    <rPh sb="6" eb="8">
      <t>ソウガク</t>
    </rPh>
    <phoneticPr fontId="4"/>
  </si>
  <si>
    <t>①労災保険</t>
    <rPh sb="1" eb="3">
      <t>ロウサイ</t>
    </rPh>
    <rPh sb="3" eb="5">
      <t>ホケン</t>
    </rPh>
    <phoneticPr fontId="4"/>
  </si>
  <si>
    <t>②雇用保険</t>
    <rPh sb="1" eb="3">
      <t>コヨウ</t>
    </rPh>
    <rPh sb="3" eb="5">
      <t>ホケン</t>
    </rPh>
    <phoneticPr fontId="4"/>
  </si>
  <si>
    <t>確定賃金相当額</t>
    <rPh sb="0" eb="2">
      <t>カクテイ</t>
    </rPh>
    <rPh sb="2" eb="4">
      <t>チンギン</t>
    </rPh>
    <rPh sb="4" eb="6">
      <t>ソウトウ</t>
    </rPh>
    <rPh sb="6" eb="7">
      <t>ガク</t>
    </rPh>
    <phoneticPr fontId="4"/>
  </si>
  <si>
    <t>概算賃金相当額</t>
    <rPh sb="0" eb="2">
      <t>ガイサン</t>
    </rPh>
    <rPh sb="2" eb="4">
      <t>チンギン</t>
    </rPh>
    <rPh sb="4" eb="6">
      <t>ソウトウ</t>
    </rPh>
    <rPh sb="6" eb="7">
      <t>ガク</t>
    </rPh>
    <phoneticPr fontId="4"/>
  </si>
  <si>
    <t>うち高年齢被保険者</t>
    <rPh sb="2" eb="5">
      <t>コウネンレイ</t>
    </rPh>
    <rPh sb="5" eb="9">
      <t>ヒホケンシャ</t>
    </rPh>
    <phoneticPr fontId="4"/>
  </si>
  <si>
    <t>雇用保険料</t>
    <rPh sb="0" eb="2">
      <t>コヨウ</t>
    </rPh>
    <rPh sb="2" eb="5">
      <t>ホケンリョウ</t>
    </rPh>
    <phoneticPr fontId="4"/>
  </si>
  <si>
    <t>申告済概算保険料</t>
    <rPh sb="0" eb="2">
      <t>シンコク</t>
    </rPh>
    <rPh sb="2" eb="3">
      <t>ズ</t>
    </rPh>
    <rPh sb="3" eb="5">
      <t>ガイサン</t>
    </rPh>
    <rPh sb="5" eb="8">
      <t>ホケンリョウ</t>
    </rPh>
    <phoneticPr fontId="4"/>
  </si>
  <si>
    <t>保険料不足額</t>
    <rPh sb="0" eb="3">
      <t>ホケンリョウ</t>
    </rPh>
    <rPh sb="3" eb="5">
      <t>フソク</t>
    </rPh>
    <rPh sb="5" eb="6">
      <t>ガク</t>
    </rPh>
    <phoneticPr fontId="4"/>
  </si>
  <si>
    <t>保険料合計額</t>
    <rPh sb="0" eb="3">
      <t>ホケンリョウ</t>
    </rPh>
    <rPh sb="3" eb="5">
      <t>ゴウケイ</t>
    </rPh>
    <rPh sb="5" eb="6">
      <t>ガク</t>
    </rPh>
    <phoneticPr fontId="4"/>
  </si>
  <si>
    <t>旧保険料率</t>
    <rPh sb="0" eb="1">
      <t>キュウ</t>
    </rPh>
    <rPh sb="1" eb="3">
      <t>ホケン</t>
    </rPh>
    <rPh sb="3" eb="5">
      <t>リョウリツ</t>
    </rPh>
    <phoneticPr fontId="30"/>
  </si>
  <si>
    <t>新保険料率</t>
    <rPh sb="0" eb="1">
      <t>シン</t>
    </rPh>
    <rPh sb="1" eb="3">
      <t>ホケン</t>
    </rPh>
    <rPh sb="3" eb="5">
      <t>リョウリツ</t>
    </rPh>
    <phoneticPr fontId="30"/>
  </si>
  <si>
    <t>保険料以上</t>
    <rPh sb="0" eb="2">
      <t>ホケン</t>
    </rPh>
    <rPh sb="2" eb="3">
      <t>リョウ</t>
    </rPh>
    <rPh sb="3" eb="5">
      <t>イジョウ</t>
    </rPh>
    <phoneticPr fontId="4"/>
  </si>
  <si>
    <t>保険料未満</t>
    <rPh sb="0" eb="3">
      <t>ホケンリョウ</t>
    </rPh>
    <rPh sb="3" eb="5">
      <t>ミマン</t>
    </rPh>
    <phoneticPr fontId="4"/>
  </si>
  <si>
    <t>労働保険手数料</t>
    <rPh sb="0" eb="2">
      <t>ロウドウ</t>
    </rPh>
    <rPh sb="2" eb="4">
      <t>ホケン</t>
    </rPh>
    <rPh sb="4" eb="7">
      <t>テスウリョウ</t>
    </rPh>
    <phoneticPr fontId="4"/>
  </si>
  <si>
    <t>委託解除日</t>
    <rPh sb="0" eb="2">
      <t>イタク</t>
    </rPh>
    <rPh sb="2" eb="4">
      <t>カイジョ</t>
    </rPh>
    <rPh sb="4" eb="5">
      <t>ビ</t>
    </rPh>
    <phoneticPr fontId="4"/>
  </si>
  <si>
    <t>※商工会への事務委託を解除（委託替え、廃業等）する場合、委託解除日をご記入ください。</t>
    <rPh sb="1" eb="4">
      <t>ショウコウカイ</t>
    </rPh>
    <rPh sb="6" eb="8">
      <t>ジム</t>
    </rPh>
    <rPh sb="8" eb="10">
      <t>イタク</t>
    </rPh>
    <rPh sb="11" eb="13">
      <t>カイジョ</t>
    </rPh>
    <rPh sb="14" eb="16">
      <t>イタク</t>
    </rPh>
    <rPh sb="16" eb="17">
      <t>カ</t>
    </rPh>
    <rPh sb="19" eb="21">
      <t>ハイギョウ</t>
    </rPh>
    <rPh sb="21" eb="22">
      <t>トウ</t>
    </rPh>
    <rPh sb="25" eb="27">
      <t>バアイ</t>
    </rPh>
    <rPh sb="28" eb="30">
      <t>イタク</t>
    </rPh>
    <rPh sb="30" eb="32">
      <t>カイジョ</t>
    </rPh>
    <rPh sb="32" eb="33">
      <t>ビ</t>
    </rPh>
    <rPh sb="35" eb="37">
      <t>キニュウ</t>
    </rPh>
    <phoneticPr fontId="4"/>
  </si>
  <si>
    <t>千円以下</t>
    <rPh sb="0" eb="1">
      <t>セン</t>
    </rPh>
    <rPh sb="1" eb="2">
      <t>エン</t>
    </rPh>
    <rPh sb="2" eb="4">
      <t>イカ</t>
    </rPh>
    <phoneticPr fontId="4"/>
  </si>
  <si>
    <t>千円以上</t>
    <rPh sb="0" eb="1">
      <t>セン</t>
    </rPh>
    <rPh sb="1" eb="2">
      <t>エン</t>
    </rPh>
    <rPh sb="2" eb="4">
      <t>イジョウ</t>
    </rPh>
    <phoneticPr fontId="4"/>
  </si>
  <si>
    <t>参照金額</t>
    <rPh sb="0" eb="2">
      <t>サンショウ</t>
    </rPh>
    <rPh sb="2" eb="4">
      <t>キンガク</t>
    </rPh>
    <phoneticPr fontId="4"/>
  </si>
  <si>
    <t>対象となる事業所のみ記入</t>
    <rPh sb="0" eb="2">
      <t>タイショウ</t>
    </rPh>
    <rPh sb="5" eb="8">
      <t>ジギョウショ</t>
    </rPh>
    <rPh sb="10" eb="12">
      <t>キニュウ</t>
    </rPh>
    <phoneticPr fontId="4"/>
  </si>
  <si>
    <t>※来年度支払予定賃金が大きく（半分以下または２倍以上）変わる場合は、その金額（年総額）を記入してください。</t>
    <rPh sb="1" eb="4">
      <t>ライネンド</t>
    </rPh>
    <rPh sb="4" eb="6">
      <t>シハライ</t>
    </rPh>
    <rPh sb="6" eb="8">
      <t>ヨテイ</t>
    </rPh>
    <rPh sb="8" eb="10">
      <t>チンギン</t>
    </rPh>
    <rPh sb="11" eb="12">
      <t>オオ</t>
    </rPh>
    <rPh sb="23" eb="26">
      <t>バイイジョウ</t>
    </rPh>
    <rPh sb="27" eb="28">
      <t>カ</t>
    </rPh>
    <rPh sb="30" eb="32">
      <t>バアイ</t>
    </rPh>
    <rPh sb="36" eb="38">
      <t>キンガク</t>
    </rPh>
    <rPh sb="39" eb="40">
      <t>ネン</t>
    </rPh>
    <rPh sb="40" eb="42">
      <t>ソウガク</t>
    </rPh>
    <rPh sb="44" eb="46">
      <t>キニュウ</t>
    </rPh>
    <phoneticPr fontId="4"/>
  </si>
  <si>
    <t>保険料充当額</t>
    <rPh sb="0" eb="3">
      <t>ホケンリョウ</t>
    </rPh>
    <rPh sb="3" eb="5">
      <t>ジュウトウ</t>
    </rPh>
    <rPh sb="5" eb="6">
      <t>ガク</t>
    </rPh>
    <phoneticPr fontId="4"/>
  </si>
  <si>
    <t>拠出金</t>
    <rPh sb="0" eb="3">
      <t>キョシュツキン</t>
    </rPh>
    <phoneticPr fontId="4"/>
  </si>
  <si>
    <t>拠出金利率</t>
    <rPh sb="0" eb="3">
      <t>キョシュツキン</t>
    </rPh>
    <rPh sb="3" eb="5">
      <t>リリツ</t>
    </rPh>
    <phoneticPr fontId="4"/>
  </si>
  <si>
    <t>労働保険料等算定基礎賃金等の報告作成ツール使用方法</t>
    <rPh sb="0" eb="2">
      <t>ロウドウ</t>
    </rPh>
    <rPh sb="2" eb="5">
      <t>ホケンリョウ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rPh sb="16" eb="18">
      <t>サクセイ</t>
    </rPh>
    <rPh sb="21" eb="23">
      <t>シヨウ</t>
    </rPh>
    <rPh sb="23" eb="25">
      <t>ホウホウ</t>
    </rPh>
    <phoneticPr fontId="4"/>
  </si>
  <si>
    <t>※この作成ツールで作成できる賃金等の報告は下記のとおりです。</t>
    <rPh sb="3" eb="5">
      <t>サクセイ</t>
    </rPh>
    <rPh sb="9" eb="11">
      <t>サクセイ</t>
    </rPh>
    <rPh sb="14" eb="16">
      <t>チンギン</t>
    </rPh>
    <rPh sb="16" eb="17">
      <t>トウ</t>
    </rPh>
    <rPh sb="18" eb="20">
      <t>ホウコク</t>
    </rPh>
    <rPh sb="21" eb="23">
      <t>カキ</t>
    </rPh>
    <phoneticPr fontId="4"/>
  </si>
  <si>
    <t>【作成方法】</t>
    <rPh sb="1" eb="3">
      <t>サクセイ</t>
    </rPh>
    <rPh sb="3" eb="5">
      <t>ホウホウ</t>
    </rPh>
    <phoneticPr fontId="4"/>
  </si>
  <si>
    <t>①事業所基本情報の入力</t>
    <rPh sb="1" eb="4">
      <t>ジギョウショ</t>
    </rPh>
    <rPh sb="4" eb="6">
      <t>キホン</t>
    </rPh>
    <rPh sb="6" eb="8">
      <t>ジョウホウ</t>
    </rPh>
    <rPh sb="9" eb="11">
      <t>ニュウリョク</t>
    </rPh>
    <phoneticPr fontId="4"/>
  </si>
  <si>
    <t>　エクセルシート「事業所基本情報」を入力して下さい。</t>
    <rPh sb="9" eb="12">
      <t>ジギョウショ</t>
    </rPh>
    <rPh sb="12" eb="14">
      <t>キホン</t>
    </rPh>
    <rPh sb="14" eb="16">
      <t>ジョウホウ</t>
    </rPh>
    <rPh sb="18" eb="20">
      <t>ニュウリョク</t>
    </rPh>
    <rPh sb="22" eb="23">
      <t>クダ</t>
    </rPh>
    <phoneticPr fontId="4"/>
  </si>
  <si>
    <t>　入力内容は郵送でお送りした「労働保険等算定基礎賃金等の報告」を参照ください。</t>
    <rPh sb="1" eb="3">
      <t>ニュウリョク</t>
    </rPh>
    <rPh sb="3" eb="5">
      <t>ナイヨウ</t>
    </rPh>
    <rPh sb="6" eb="8">
      <t>ユウソウ</t>
    </rPh>
    <rPh sb="10" eb="11">
      <t>オク</t>
    </rPh>
    <rPh sb="15" eb="17">
      <t>ロウドウ</t>
    </rPh>
    <rPh sb="17" eb="19">
      <t>ホケン</t>
    </rPh>
    <rPh sb="19" eb="20">
      <t>トウ</t>
    </rPh>
    <rPh sb="20" eb="22">
      <t>サンテイ</t>
    </rPh>
    <rPh sb="22" eb="24">
      <t>キソ</t>
    </rPh>
    <rPh sb="24" eb="26">
      <t>チンギン</t>
    </rPh>
    <rPh sb="26" eb="27">
      <t>トウ</t>
    </rPh>
    <rPh sb="28" eb="30">
      <t>ホウコク</t>
    </rPh>
    <rPh sb="32" eb="34">
      <t>サンショウ</t>
    </rPh>
    <phoneticPr fontId="4"/>
  </si>
  <si>
    <t>②賃金の入力</t>
    <rPh sb="1" eb="3">
      <t>チンギン</t>
    </rPh>
    <rPh sb="4" eb="6">
      <t>ニュウリョク</t>
    </rPh>
    <phoneticPr fontId="4"/>
  </si>
  <si>
    <t>③特別加入者入力</t>
    <rPh sb="1" eb="3">
      <t>トクベツ</t>
    </rPh>
    <rPh sb="3" eb="5">
      <t>カニュウ</t>
    </rPh>
    <rPh sb="5" eb="6">
      <t>シャ</t>
    </rPh>
    <rPh sb="6" eb="8">
      <t>ニュウリョク</t>
    </rPh>
    <phoneticPr fontId="4"/>
  </si>
  <si>
    <t>　エクセルシート「特別加入入力」に特別加入者情報をご記入ください。</t>
    <rPh sb="9" eb="11">
      <t>トクベツ</t>
    </rPh>
    <rPh sb="11" eb="13">
      <t>カニュウ</t>
    </rPh>
    <rPh sb="13" eb="15">
      <t>ニュウリョク</t>
    </rPh>
    <rPh sb="17" eb="19">
      <t>トクベツ</t>
    </rPh>
    <rPh sb="19" eb="21">
      <t>カニュウ</t>
    </rPh>
    <rPh sb="21" eb="22">
      <t>シャ</t>
    </rPh>
    <rPh sb="22" eb="24">
      <t>ジョウホウ</t>
    </rPh>
    <rPh sb="26" eb="28">
      <t>キニュウ</t>
    </rPh>
    <phoneticPr fontId="4"/>
  </si>
  <si>
    <t>変更なし</t>
    <rPh sb="0" eb="2">
      <t>ヘンコウ</t>
    </rPh>
    <phoneticPr fontId="4"/>
  </si>
  <si>
    <t>希望基礎日額</t>
    <rPh sb="0" eb="2">
      <t>キボウ</t>
    </rPh>
    <rPh sb="2" eb="4">
      <t>キソ</t>
    </rPh>
    <rPh sb="4" eb="6">
      <t>ニチガク</t>
    </rPh>
    <phoneticPr fontId="4"/>
  </si>
  <si>
    <t>次年度希望する基礎日額</t>
    <rPh sb="0" eb="3">
      <t>ジネンド</t>
    </rPh>
    <rPh sb="3" eb="5">
      <t>キボウ</t>
    </rPh>
    <rPh sb="7" eb="9">
      <t>キソ</t>
    </rPh>
    <rPh sb="9" eb="11">
      <t>ニチガク</t>
    </rPh>
    <phoneticPr fontId="4"/>
  </si>
  <si>
    <t>注意（入力エラー）</t>
    <rPh sb="0" eb="2">
      <t>チュウイ</t>
    </rPh>
    <rPh sb="3" eb="5">
      <t>ニュウリョク</t>
    </rPh>
    <phoneticPr fontId="4"/>
  </si>
  <si>
    <t>特別加入手数料</t>
    <rPh sb="0" eb="2">
      <t>トクベツ</t>
    </rPh>
    <rPh sb="2" eb="4">
      <t>カニュウ</t>
    </rPh>
    <rPh sb="4" eb="7">
      <t>テスウリョウ</t>
    </rPh>
    <phoneticPr fontId="4"/>
  </si>
  <si>
    <t>手数料合計</t>
    <rPh sb="0" eb="3">
      <t>テスウリョウ</t>
    </rPh>
    <rPh sb="3" eb="5">
      <t>ゴウケイ</t>
    </rPh>
    <phoneticPr fontId="4"/>
  </si>
  <si>
    <t>　次年度、希望する基礎日額を選択してください。</t>
    <rPh sb="1" eb="4">
      <t>ジネンド</t>
    </rPh>
    <rPh sb="5" eb="7">
      <t>キボウ</t>
    </rPh>
    <rPh sb="9" eb="11">
      <t>キソ</t>
    </rPh>
    <rPh sb="11" eb="13">
      <t>ニチガク</t>
    </rPh>
    <rPh sb="14" eb="16">
      <t>センタク</t>
    </rPh>
    <phoneticPr fontId="4"/>
  </si>
  <si>
    <t>④印刷</t>
    <rPh sb="1" eb="3">
      <t>インサツ</t>
    </rPh>
    <phoneticPr fontId="4"/>
  </si>
  <si>
    <t>　・報告書</t>
    <rPh sb="2" eb="5">
      <t>ホウコクショ</t>
    </rPh>
    <phoneticPr fontId="4"/>
  </si>
  <si>
    <t>⑤保険料を確認</t>
    <rPh sb="1" eb="4">
      <t>ホケンリョウ</t>
    </rPh>
    <rPh sb="5" eb="7">
      <t>カクニン</t>
    </rPh>
    <phoneticPr fontId="4"/>
  </si>
  <si>
    <t>　保険料参考シートで保険料を確認できます。</t>
    <rPh sb="1" eb="4">
      <t>ホケンリョウ</t>
    </rPh>
    <rPh sb="4" eb="6">
      <t>サンコウ</t>
    </rPh>
    <rPh sb="10" eb="13">
      <t>ホケンリョウ</t>
    </rPh>
    <rPh sb="14" eb="16">
      <t>カクニン</t>
    </rPh>
    <phoneticPr fontId="4"/>
  </si>
  <si>
    <t>　※上乗せ保険料分が含まれていませんので、”参考”となっています。</t>
    <rPh sb="2" eb="4">
      <t>ウワノ</t>
    </rPh>
    <rPh sb="5" eb="8">
      <t>ホケンリョウ</t>
    </rPh>
    <rPh sb="8" eb="9">
      <t>ブン</t>
    </rPh>
    <rPh sb="10" eb="11">
      <t>フク</t>
    </rPh>
    <rPh sb="22" eb="24">
      <t>サンコウ</t>
    </rPh>
    <phoneticPr fontId="4"/>
  </si>
  <si>
    <t>　※特別加入に加入していない事業所は、記入不要です。</t>
    <rPh sb="2" eb="4">
      <t>トクベツ</t>
    </rPh>
    <rPh sb="4" eb="6">
      <t>カニュウ</t>
    </rPh>
    <rPh sb="7" eb="9">
      <t>カニュウ</t>
    </rPh>
    <rPh sb="14" eb="17">
      <t>ジギョウショ</t>
    </rPh>
    <rPh sb="19" eb="21">
      <t>キニュウ</t>
    </rPh>
    <rPh sb="21" eb="23">
      <t>フヨウ</t>
    </rPh>
    <phoneticPr fontId="4"/>
  </si>
  <si>
    <t>常用労働者</t>
    <rPh sb="0" eb="2">
      <t>ジョウヨウ</t>
    </rPh>
    <rPh sb="2" eb="5">
      <t>ロウドウシャ</t>
    </rPh>
    <phoneticPr fontId="4"/>
  </si>
  <si>
    <t>人数</t>
    <rPh sb="0" eb="2">
      <t>ニンズウ</t>
    </rPh>
    <phoneticPr fontId="4"/>
  </si>
  <si>
    <t>賃金</t>
    <rPh sb="0" eb="2">
      <t>チンギン</t>
    </rPh>
    <phoneticPr fontId="4"/>
  </si>
  <si>
    <t>役員で労働者扱いの者</t>
    <rPh sb="0" eb="2">
      <t>ヤクイン</t>
    </rPh>
    <rPh sb="3" eb="6">
      <t>ロウドウシャ</t>
    </rPh>
    <rPh sb="6" eb="7">
      <t>アツカ</t>
    </rPh>
    <rPh sb="9" eb="10">
      <t>モノ</t>
    </rPh>
    <phoneticPr fontId="4"/>
  </si>
  <si>
    <t>臨時労働者（パート、アルバイト）</t>
    <rPh sb="0" eb="2">
      <t>リンジ</t>
    </rPh>
    <rPh sb="2" eb="4">
      <t>ロウドウ</t>
    </rPh>
    <rPh sb="4" eb="5">
      <t>シャ</t>
    </rPh>
    <phoneticPr fontId="4"/>
  </si>
  <si>
    <t>　　上記の期間中、労働者に支払った賃金（総支給額）を月別に記入して下さい。（賃金には、賞与・交通費・家族手当・精皆勤手当等も含みます。）</t>
    <phoneticPr fontId="4"/>
  </si>
  <si>
    <t>【　労災　】　月別賃金一覧表　『　１　』</t>
    <rPh sb="2" eb="4">
      <t>ロウサイ</t>
    </rPh>
    <phoneticPr fontId="4"/>
  </si>
  <si>
    <t>　　　全従業員の賃金を記入して下さい。　</t>
    <rPh sb="3" eb="4">
      <t>ゼン</t>
    </rPh>
    <rPh sb="4" eb="7">
      <t>ジュウギョウイン</t>
    </rPh>
    <rPh sb="8" eb="10">
      <t>チンギン</t>
    </rPh>
    <rPh sb="11" eb="13">
      <t>キニュウ</t>
    </rPh>
    <rPh sb="15" eb="16">
      <t>クダ</t>
    </rPh>
    <phoneticPr fontId="4"/>
  </si>
  <si>
    <t>貴事業所で雇用していたすべての従業員について記入して下さい。（役員は含みません）</t>
    <rPh sb="15" eb="18">
      <t>ジュウギョウイン</t>
    </rPh>
    <rPh sb="31" eb="33">
      <t>ヤクイン</t>
    </rPh>
    <rPh sb="34" eb="35">
      <t>フク</t>
    </rPh>
    <phoneticPr fontId="4"/>
  </si>
  <si>
    <t>【　雇用　】　月別賃金一覧表　『　１　』</t>
    <rPh sb="2" eb="4">
      <t>コヨウ</t>
    </rPh>
    <phoneticPr fontId="4"/>
  </si>
  <si>
    <t>　　　雇用保険被保険者従業員の賃金を記入して下さい。　</t>
    <rPh sb="3" eb="5">
      <t>コヨウ</t>
    </rPh>
    <rPh sb="5" eb="7">
      <t>ホケン</t>
    </rPh>
    <rPh sb="7" eb="11">
      <t>ヒホケンシャ</t>
    </rPh>
    <rPh sb="11" eb="14">
      <t>ジュウギョウイン</t>
    </rPh>
    <rPh sb="15" eb="17">
      <t>チンギン</t>
    </rPh>
    <rPh sb="18" eb="20">
      <t>キニュウ</t>
    </rPh>
    <rPh sb="22" eb="23">
      <t>クダ</t>
    </rPh>
    <phoneticPr fontId="4"/>
  </si>
  <si>
    <t>雇用保険被保険者</t>
    <rPh sb="0" eb="2">
      <t>コヨウ</t>
    </rPh>
    <rPh sb="2" eb="4">
      <t>ホケン</t>
    </rPh>
    <rPh sb="4" eb="8">
      <t>ヒホケンシャ</t>
    </rPh>
    <phoneticPr fontId="4"/>
  </si>
  <si>
    <t>　※報告書は押印し、提出してください。　</t>
    <rPh sb="2" eb="5">
      <t>ホウコクショ</t>
    </rPh>
    <rPh sb="6" eb="8">
      <t>オウイン</t>
    </rPh>
    <rPh sb="10" eb="12">
      <t>テイシュツ</t>
    </rPh>
    <phoneticPr fontId="4"/>
  </si>
  <si>
    <t>　エクセルシート「労災賃金報告【１】」に全従業員の賃金を入力して下さい。</t>
    <rPh sb="9" eb="11">
      <t>ロウサイ</t>
    </rPh>
    <rPh sb="11" eb="13">
      <t>チンギン</t>
    </rPh>
    <rPh sb="13" eb="15">
      <t>ホウコク</t>
    </rPh>
    <rPh sb="20" eb="21">
      <t>ゼン</t>
    </rPh>
    <rPh sb="21" eb="24">
      <t>ジュウギョウイン</t>
    </rPh>
    <rPh sb="25" eb="27">
      <t>チンギン</t>
    </rPh>
    <rPh sb="28" eb="30">
      <t>ニュウリョク</t>
    </rPh>
    <rPh sb="32" eb="33">
      <t>クダ</t>
    </rPh>
    <phoneticPr fontId="4"/>
  </si>
  <si>
    <t>　エクセルシート「雇用賃金報告【２】」に雇用保険被保険者の賃金を入力して下さい。</t>
    <rPh sb="9" eb="11">
      <t>コヨウ</t>
    </rPh>
    <rPh sb="11" eb="13">
      <t>チンギン</t>
    </rPh>
    <rPh sb="20" eb="22">
      <t>コヨウ</t>
    </rPh>
    <rPh sb="22" eb="24">
      <t>ホケン</t>
    </rPh>
    <rPh sb="24" eb="28">
      <t>ヒホケンシャ</t>
    </rPh>
    <phoneticPr fontId="4"/>
  </si>
  <si>
    <t>　・末尾０は労災、雇用ともに入力して下さい。※雇用保険未加入事業所は労災のみ。</t>
    <rPh sb="2" eb="4">
      <t>マツビ</t>
    </rPh>
    <rPh sb="6" eb="8">
      <t>ロウサイ</t>
    </rPh>
    <rPh sb="9" eb="11">
      <t>コヨウ</t>
    </rPh>
    <rPh sb="14" eb="16">
      <t>ニュウリョク</t>
    </rPh>
    <rPh sb="18" eb="19">
      <t>クダ</t>
    </rPh>
    <rPh sb="23" eb="25">
      <t>コヨウ</t>
    </rPh>
    <rPh sb="25" eb="27">
      <t>ホケン</t>
    </rPh>
    <rPh sb="27" eb="30">
      <t>ミカニュウ</t>
    </rPh>
    <rPh sb="30" eb="33">
      <t>ジギョウショ</t>
    </rPh>
    <rPh sb="34" eb="36">
      <t>ロウサイ</t>
    </rPh>
    <phoneticPr fontId="4"/>
  </si>
  <si>
    <t>　・末尾２は雇用のみご記入ください。</t>
    <rPh sb="2" eb="4">
      <t>マツビ</t>
    </rPh>
    <rPh sb="6" eb="8">
      <t>コヨウ</t>
    </rPh>
    <rPh sb="11" eb="13">
      <t>キニュウ</t>
    </rPh>
    <phoneticPr fontId="4"/>
  </si>
  <si>
    <t>　・末尾６は労災のみご記入ください。</t>
    <rPh sb="2" eb="4">
      <t>マツビ</t>
    </rPh>
    <rPh sb="6" eb="8">
      <t>ロウサイ</t>
    </rPh>
    <rPh sb="11" eb="13">
      <t>キニュウ</t>
    </rPh>
    <phoneticPr fontId="4"/>
  </si>
  <si>
    <t>※末尾とは事業所の基幹番号６桁（94613○）の末尾の数字です。</t>
    <rPh sb="1" eb="3">
      <t>マツビ</t>
    </rPh>
    <rPh sb="5" eb="8">
      <t>ジギョウショ</t>
    </rPh>
    <rPh sb="9" eb="11">
      <t>キカン</t>
    </rPh>
    <rPh sb="11" eb="13">
      <t>バンゴウ</t>
    </rPh>
    <rPh sb="14" eb="15">
      <t>ケタ</t>
    </rPh>
    <rPh sb="24" eb="26">
      <t>マツビ</t>
    </rPh>
    <rPh sb="27" eb="29">
      <t>スウジ</t>
    </rPh>
    <phoneticPr fontId="4"/>
  </si>
  <si>
    <t>令和</t>
    <rPh sb="0" eb="2">
      <t>レイワ</t>
    </rPh>
    <phoneticPr fontId="4"/>
  </si>
  <si>
    <t>新井商工会議所</t>
    <rPh sb="0" eb="2">
      <t>アライ</t>
    </rPh>
    <rPh sb="2" eb="4">
      <t>ショウコウ</t>
    </rPh>
    <rPh sb="4" eb="7">
      <t>カイギショ</t>
    </rPh>
    <phoneticPr fontId="4"/>
  </si>
  <si>
    <t>0255-72-2425</t>
    <phoneticPr fontId="4"/>
  </si>
  <si>
    <t>（例）R7.3.31</t>
    <rPh sb="1" eb="2">
      <t>レイ</t>
    </rPh>
    <phoneticPr fontId="4"/>
  </si>
  <si>
    <t>申告済概算保険料</t>
  </si>
  <si>
    <t>作成者</t>
    <rPh sb="0" eb="3">
      <t>サクセイシャ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</si>
</sst>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0_);\(0\)"/>
    <numFmt numFmtId="177" formatCode="#,##0_ "/>
    <numFmt numFmtId="178" formatCode="0;[Red]0"/>
    <numFmt numFmtId="179" formatCode="#,##0;[Red]#,##0"/>
    <numFmt numFmtId="180" formatCode="[&lt;=999]000;[&lt;=99999]000\-00;000\-0000"/>
    <numFmt numFmtId="181" formatCode="#,###"/>
    <numFmt numFmtId="182" formatCode="#,###;#,##0;0"/>
    <numFmt numFmtId="183" formatCode="[$-411]ggge&quot;年&quot;m&quot;月&quot;d&quot;日&quot;;@"/>
    <numFmt numFmtId="184" formatCode="00"/>
    <numFmt numFmtId="185" formatCode="#\ ?/1000"/>
    <numFmt numFmtId="186" formatCode="#\ ?/10000"/>
    <numFmt numFmtId="187" formatCode="[$-411]ggge&quot;年&quot;&quot;度&quot;&quot;確&quot;&quot;定&quot;&quot;保&quot;&quot;険&quot;&quot;料&quot;"/>
    <numFmt numFmtId="188" formatCode="[$-411]ggge&quot;年&quot;&quot;度&quot;&quot;概算&quot;&quot;保&quot;&quot;険&quot;&quot;料&quot;"/>
    <numFmt numFmtId="189" formatCode="e"/>
    <numFmt numFmtId="190" formatCode="m"/>
    <numFmt numFmtId="191" formatCode="d"/>
    <numFmt numFmtId="192" formatCode="0_ "/>
    <numFmt numFmtId="193" formatCode="&quot;令&quot;&quot;和&quot;0&quot;年&quot;&quot;度&quot;"/>
    <numFmt numFmtId="194" formatCode="&quot;令和&quot;0&quot;年4月&quot;"/>
    <numFmt numFmtId="195" formatCode="&quot;令和&quot;0&quot;年1月&quot;"/>
    <numFmt numFmtId="196" formatCode="&quot;令和&quot;0&quot;年3月までの間&quot;"/>
    <numFmt numFmtId="197" formatCode="&quot;令和&quot;0&quot;年4月から&quot;"/>
  </numFmts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5"/>
      <name val="ＭＳ Ｐゴシック"/>
      <family val="3"/>
      <charset val="128"/>
    </font>
    <font>
      <sz val="6.5"/>
      <name val="ＭＳ ゴシック"/>
      <family val="3"/>
      <charset val="128"/>
    </font>
    <font>
      <sz val="6.5"/>
      <name val="ＭＳ Ｐ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.5"/>
      <color indexed="9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77">
    <xf numFmtId="0" fontId="0" fillId="0" borderId="0" xfId="0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0" xfId="0" applyBorder="1">
      <alignment vertical="center"/>
    </xf>
    <xf numFmtId="0" fontId="23" fillId="0" borderId="0" xfId="0" applyFont="1">
      <alignment vertical="center"/>
    </xf>
    <xf numFmtId="0" fontId="2" fillId="0" borderId="0" xfId="0" applyFont="1">
      <alignment vertical="center"/>
    </xf>
    <xf numFmtId="38" fontId="0" fillId="0" borderId="0" xfId="1" applyFont="1">
      <alignment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83" fontId="0" fillId="0" borderId="21" xfId="0" applyNumberFormat="1" applyBorder="1" applyAlignment="1">
      <alignment horizontal="center" vertical="center"/>
    </xf>
    <xf numFmtId="38" fontId="0" fillId="0" borderId="21" xfId="1" applyFont="1" applyBorder="1">
      <alignment vertical="center"/>
    </xf>
    <xf numFmtId="183" fontId="0" fillId="2" borderId="21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38" fontId="0" fillId="2" borderId="49" xfId="1" applyFont="1" applyFill="1" applyBorder="1" applyAlignment="1" applyProtection="1">
      <alignment horizontal="center" vertical="center"/>
      <protection locked="0"/>
    </xf>
    <xf numFmtId="57" fontId="0" fillId="2" borderId="58" xfId="0" applyNumberFormat="1" applyFill="1" applyBorder="1" applyAlignment="1" applyProtection="1">
      <alignment horizontal="center" vertical="center"/>
      <protection locked="0"/>
    </xf>
    <xf numFmtId="184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2" borderId="42" xfId="0" applyFill="1" applyBorder="1" applyProtection="1">
      <alignment vertical="center"/>
      <protection locked="0"/>
    </xf>
    <xf numFmtId="0" fontId="1" fillId="0" borderId="0" xfId="2">
      <alignment vertical="center"/>
    </xf>
    <xf numFmtId="185" fontId="1" fillId="0" borderId="0" xfId="2" applyNumberFormat="1">
      <alignment vertical="center"/>
    </xf>
    <xf numFmtId="186" fontId="1" fillId="0" borderId="0" xfId="2" applyNumberFormat="1">
      <alignment vertical="center"/>
    </xf>
    <xf numFmtId="0" fontId="0" fillId="0" borderId="25" xfId="0" applyBorder="1">
      <alignment vertical="center"/>
    </xf>
    <xf numFmtId="0" fontId="0" fillId="0" borderId="51" xfId="0" applyBorder="1">
      <alignment vertical="center"/>
    </xf>
    <xf numFmtId="0" fontId="0" fillId="0" borderId="59" xfId="0" applyBorder="1">
      <alignment vertical="center"/>
    </xf>
    <xf numFmtId="0" fontId="0" fillId="0" borderId="36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 applyAlignment="1">
      <alignment horizontal="center" vertical="center"/>
    </xf>
    <xf numFmtId="187" fontId="0" fillId="0" borderId="0" xfId="0" applyNumberFormat="1" applyAlignment="1">
      <alignment horizontal="left" vertical="center"/>
    </xf>
    <xf numFmtId="38" fontId="2" fillId="2" borderId="49" xfId="1" applyFont="1" applyFill="1" applyBorder="1" applyAlignment="1" applyProtection="1">
      <alignment vertical="center"/>
      <protection locked="0"/>
    </xf>
    <xf numFmtId="38" fontId="2" fillId="2" borderId="21" xfId="1" applyFont="1" applyFill="1" applyBorder="1" applyAlignment="1" applyProtection="1">
      <alignment vertical="center"/>
      <protection locked="0"/>
    </xf>
    <xf numFmtId="38" fontId="0" fillId="0" borderId="59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21" xfId="0" applyNumberFormat="1" applyBorder="1">
      <alignment vertical="center"/>
    </xf>
    <xf numFmtId="188" fontId="0" fillId="0" borderId="0" xfId="0" applyNumberFormat="1" applyAlignment="1">
      <alignment horizontal="left" vertical="center"/>
    </xf>
    <xf numFmtId="38" fontId="0" fillId="0" borderId="25" xfId="0" applyNumberFormat="1" applyBorder="1">
      <alignment vertical="center"/>
    </xf>
    <xf numFmtId="38" fontId="0" fillId="0" borderId="0" xfId="1" applyFont="1" applyBorder="1">
      <alignment vertical="center"/>
    </xf>
    <xf numFmtId="38" fontId="0" fillId="0" borderId="59" xfId="0" applyNumberFormat="1" applyBorder="1">
      <alignment vertical="center"/>
    </xf>
    <xf numFmtId="38" fontId="1" fillId="0" borderId="0" xfId="1" applyFont="1">
      <alignment vertical="center"/>
    </xf>
    <xf numFmtId="0" fontId="1" fillId="0" borderId="0" xfId="2" applyAlignment="1">
      <alignment horizontal="center" vertical="center"/>
    </xf>
    <xf numFmtId="38" fontId="1" fillId="0" borderId="0" xfId="1" applyFont="1" applyAlignment="1">
      <alignment horizontal="center" vertical="center"/>
    </xf>
    <xf numFmtId="0" fontId="0" fillId="0" borderId="49" xfId="0" applyBorder="1">
      <alignment vertical="center"/>
    </xf>
    <xf numFmtId="38" fontId="0" fillId="0" borderId="54" xfId="1" applyFont="1" applyBorder="1">
      <alignment vertical="center"/>
    </xf>
    <xf numFmtId="0" fontId="0" fillId="0" borderId="57" xfId="0" applyBorder="1">
      <alignment vertical="center"/>
    </xf>
    <xf numFmtId="38" fontId="0" fillId="0" borderId="58" xfId="1" applyFont="1" applyBorder="1">
      <alignment vertical="center"/>
    </xf>
    <xf numFmtId="0" fontId="24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38" fontId="0" fillId="0" borderId="0" xfId="1" applyFont="1" applyFill="1" applyBorder="1" applyAlignment="1">
      <alignment horizontal="center" vertical="center"/>
    </xf>
    <xf numFmtId="0" fontId="29" fillId="0" borderId="8" xfId="0" applyFont="1" applyBorder="1">
      <alignment vertical="center"/>
    </xf>
    <xf numFmtId="38" fontId="0" fillId="0" borderId="0" xfId="1" applyFont="1" applyBorder="1" applyAlignment="1">
      <alignment vertical="center"/>
    </xf>
    <xf numFmtId="0" fontId="0" fillId="0" borderId="60" xfId="0" applyBorder="1" applyAlignment="1">
      <alignment horizontal="center" vertical="center"/>
    </xf>
    <xf numFmtId="38" fontId="0" fillId="0" borderId="63" xfId="1" applyFont="1" applyBorder="1">
      <alignment vertical="center"/>
    </xf>
    <xf numFmtId="185" fontId="1" fillId="0" borderId="0" xfId="2" applyNumberFormat="1" applyAlignment="1">
      <alignment horizontal="center" vertical="center"/>
    </xf>
    <xf numFmtId="0" fontId="0" fillId="0" borderId="62" xfId="0" applyBorder="1">
      <alignment vertical="center"/>
    </xf>
    <xf numFmtId="38" fontId="0" fillId="0" borderId="0" xfId="1" applyFont="1" applyAlignment="1">
      <alignment horizontal="right" vertical="center"/>
    </xf>
    <xf numFmtId="0" fontId="0" fillId="0" borderId="49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28" fillId="0" borderId="13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29" fillId="0" borderId="0" xfId="0" applyFont="1">
      <alignment vertical="center"/>
    </xf>
    <xf numFmtId="38" fontId="2" fillId="2" borderId="57" xfId="1" applyFont="1" applyFill="1" applyBorder="1" applyAlignment="1" applyProtection="1">
      <alignment vertical="center" wrapText="1"/>
      <protection locked="0"/>
    </xf>
    <xf numFmtId="38" fontId="2" fillId="2" borderId="58" xfId="1" applyFont="1" applyFill="1" applyBorder="1" applyProtection="1">
      <alignment vertical="center"/>
      <protection locked="0"/>
    </xf>
    <xf numFmtId="38" fontId="2" fillId="2" borderId="54" xfId="1" applyFont="1" applyFill="1" applyBorder="1" applyProtection="1">
      <alignment vertical="center"/>
      <protection locked="0"/>
    </xf>
    <xf numFmtId="38" fontId="2" fillId="2" borderId="63" xfId="1" applyFont="1" applyFill="1" applyBorder="1" applyProtection="1">
      <alignment vertical="center"/>
      <protection locked="0"/>
    </xf>
    <xf numFmtId="38" fontId="2" fillId="2" borderId="62" xfId="1" applyFont="1" applyFill="1" applyBorder="1" applyAlignment="1" applyProtection="1">
      <alignment vertical="center" wrapText="1"/>
      <protection locked="0"/>
    </xf>
    <xf numFmtId="38" fontId="2" fillId="2" borderId="3" xfId="1" applyFont="1" applyFill="1" applyBorder="1" applyAlignment="1" applyProtection="1">
      <alignment horizontal="center" vertical="center"/>
      <protection locked="0"/>
    </xf>
    <xf numFmtId="38" fontId="2" fillId="2" borderId="23" xfId="1" applyFont="1" applyFill="1" applyBorder="1" applyAlignment="1" applyProtection="1">
      <alignment horizontal="center" vertical="center"/>
      <protection locked="0"/>
    </xf>
    <xf numFmtId="38" fontId="0" fillId="0" borderId="0" xfId="1" applyFont="1" applyProtection="1">
      <alignment vertical="center"/>
    </xf>
    <xf numFmtId="38" fontId="2" fillId="0" borderId="0" xfId="1" applyFont="1" applyAlignment="1" applyProtection="1">
      <alignment vertical="center"/>
    </xf>
    <xf numFmtId="38" fontId="2" fillId="0" borderId="0" xfId="1" applyFont="1" applyProtection="1">
      <alignment vertical="center"/>
    </xf>
    <xf numFmtId="38" fontId="2" fillId="0" borderId="0" xfId="1" applyFont="1" applyAlignment="1" applyProtection="1">
      <alignment horizontal="right" vertical="center"/>
    </xf>
    <xf numFmtId="38" fontId="0" fillId="0" borderId="0" xfId="1" applyFont="1" applyAlignment="1" applyProtection="1">
      <alignment vertical="center"/>
    </xf>
    <xf numFmtId="38" fontId="2" fillId="0" borderId="0" xfId="1" applyFont="1" applyAlignment="1" applyProtection="1"/>
    <xf numFmtId="38" fontId="2" fillId="0" borderId="0" xfId="1" applyFont="1" applyAlignment="1" applyProtection="1">
      <alignment horizontal="center" vertical="center"/>
    </xf>
    <xf numFmtId="38" fontId="0" fillId="0" borderId="55" xfId="1" applyFont="1" applyFill="1" applyBorder="1" applyAlignment="1" applyProtection="1">
      <alignment horizontal="center" vertical="center"/>
    </xf>
    <xf numFmtId="38" fontId="0" fillId="0" borderId="42" xfId="1" applyFont="1" applyFill="1" applyBorder="1" applyAlignment="1" applyProtection="1">
      <alignment horizontal="center" vertical="center"/>
    </xf>
    <xf numFmtId="38" fontId="0" fillId="0" borderId="56" xfId="1" applyFont="1" applyFill="1" applyBorder="1" applyAlignment="1" applyProtection="1">
      <alignment horizontal="center" vertical="center"/>
    </xf>
    <xf numFmtId="38" fontId="2" fillId="0" borderId="28" xfId="1" applyFont="1" applyFill="1" applyBorder="1" applyAlignment="1" applyProtection="1">
      <alignment horizontal="center" vertical="center"/>
    </xf>
    <xf numFmtId="38" fontId="2" fillId="0" borderId="22" xfId="1" applyFont="1" applyFill="1" applyBorder="1" applyAlignment="1" applyProtection="1">
      <alignment horizontal="center" vertical="center"/>
    </xf>
    <xf numFmtId="38" fontId="2" fillId="0" borderId="37" xfId="1" applyFont="1" applyFill="1" applyBorder="1" applyAlignment="1" applyProtection="1">
      <alignment horizontal="center" vertical="center"/>
    </xf>
    <xf numFmtId="38" fontId="2" fillId="0" borderId="38" xfId="1" applyFont="1" applyFill="1" applyBorder="1" applyAlignment="1" applyProtection="1">
      <alignment horizontal="center" vertical="center"/>
    </xf>
    <xf numFmtId="38" fontId="2" fillId="0" borderId="51" xfId="1" applyFont="1" applyBorder="1" applyProtection="1">
      <alignment vertical="center"/>
    </xf>
    <xf numFmtId="38" fontId="2" fillId="0" borderId="50" xfId="1" applyFont="1" applyBorder="1" applyProtection="1">
      <alignment vertical="center"/>
    </xf>
    <xf numFmtId="38" fontId="2" fillId="0" borderId="59" xfId="1" applyFont="1" applyBorder="1" applyProtection="1">
      <alignment vertical="center"/>
    </xf>
    <xf numFmtId="38" fontId="0" fillId="0" borderId="0" xfId="1" applyFont="1" applyFill="1" applyBorder="1" applyAlignment="1" applyProtection="1">
      <alignment horizontal="right" vertical="center"/>
    </xf>
    <xf numFmtId="0" fontId="25" fillId="0" borderId="0" xfId="0" applyFont="1">
      <alignment vertical="center"/>
    </xf>
    <xf numFmtId="0" fontId="0" fillId="2" borderId="27" xfId="0" applyFill="1" applyBorder="1" applyProtection="1">
      <alignment vertical="center"/>
      <protection locked="0"/>
    </xf>
    <xf numFmtId="38" fontId="0" fillId="2" borderId="27" xfId="1" applyFont="1" applyFill="1" applyBorder="1" applyAlignment="1" applyProtection="1">
      <alignment horizontal="center" vertical="center"/>
      <protection locked="0"/>
    </xf>
    <xf numFmtId="57" fontId="0" fillId="2" borderId="53" xfId="0" applyNumberFormat="1" applyFill="1" applyBorder="1" applyAlignment="1" applyProtection="1">
      <alignment horizontal="center" vertical="center"/>
      <protection locked="0"/>
    </xf>
    <xf numFmtId="38" fontId="0" fillId="2" borderId="78" xfId="1" applyFont="1" applyFill="1" applyBorder="1" applyAlignment="1" applyProtection="1">
      <alignment horizontal="center" vertical="center"/>
      <protection locked="0"/>
    </xf>
    <xf numFmtId="57" fontId="0" fillId="2" borderId="79" xfId="0" applyNumberFormat="1" applyFill="1" applyBorder="1" applyAlignment="1" applyProtection="1">
      <alignment horizontal="center" vertical="center"/>
      <protection locked="0"/>
    </xf>
    <xf numFmtId="0" fontId="0" fillId="0" borderId="64" xfId="0" applyBorder="1" applyAlignment="1">
      <alignment horizontal="center" vertical="center"/>
    </xf>
    <xf numFmtId="0" fontId="0" fillId="0" borderId="64" xfId="0" applyBorder="1" applyAlignment="1">
      <alignment horizontal="center" vertical="center" shrinkToFit="1"/>
    </xf>
    <xf numFmtId="0" fontId="0" fillId="0" borderId="64" xfId="0" applyBorder="1" applyAlignment="1">
      <alignment vertical="center" shrinkToFit="1"/>
    </xf>
    <xf numFmtId="0" fontId="0" fillId="0" borderId="61" xfId="0" applyBorder="1" applyAlignment="1">
      <alignment horizontal="center" vertical="center" shrinkToFit="1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57" fontId="0" fillId="0" borderId="0" xfId="0" applyNumberFormat="1">
      <alignment vertical="center"/>
    </xf>
    <xf numFmtId="192" fontId="0" fillId="0" borderId="0" xfId="0" applyNumberFormat="1">
      <alignment vertical="center"/>
    </xf>
    <xf numFmtId="184" fontId="0" fillId="2" borderId="60" xfId="0" applyNumberFormat="1" applyFill="1" applyBorder="1" applyAlignment="1" applyProtection="1">
      <alignment horizontal="center" vertical="center"/>
      <protection locked="0"/>
    </xf>
    <xf numFmtId="184" fontId="0" fillId="2" borderId="57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180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0" borderId="13" xfId="0" applyFont="1" applyBorder="1">
      <alignment vertical="center"/>
    </xf>
    <xf numFmtId="0" fontId="5" fillId="0" borderId="0" xfId="0" applyFont="1">
      <alignment vertical="center"/>
    </xf>
    <xf numFmtId="0" fontId="5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6" xfId="0" applyFont="1" applyBorder="1">
      <alignment vertical="center"/>
    </xf>
    <xf numFmtId="0" fontId="7" fillId="0" borderId="0" xfId="0" applyFont="1">
      <alignment vertical="center"/>
    </xf>
    <xf numFmtId="0" fontId="4" fillId="0" borderId="8" xfId="0" applyFont="1" applyBorder="1">
      <alignment vertical="center"/>
    </xf>
    <xf numFmtId="0" fontId="5" fillId="0" borderId="0" xfId="0" quotePrefix="1" applyFont="1">
      <alignment vertical="center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0" xfId="0" applyFont="1" applyBorder="1">
      <alignment vertical="center"/>
    </xf>
    <xf numFmtId="0" fontId="22" fillId="0" borderId="8" xfId="0" applyFont="1" applyBorder="1">
      <alignment vertical="center"/>
    </xf>
    <xf numFmtId="0" fontId="20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6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22" fillId="0" borderId="11" xfId="0" applyFont="1" applyBorder="1">
      <alignment vertical="center"/>
    </xf>
    <xf numFmtId="0" fontId="5" fillId="0" borderId="8" xfId="0" applyFont="1" applyBorder="1">
      <alignment vertical="center"/>
    </xf>
    <xf numFmtId="0" fontId="7" fillId="0" borderId="20" xfId="0" applyFont="1" applyBorder="1">
      <alignment vertical="center"/>
    </xf>
    <xf numFmtId="49" fontId="5" fillId="0" borderId="0" xfId="0" applyNumberFormat="1" applyFont="1">
      <alignment vertical="center"/>
    </xf>
    <xf numFmtId="0" fontId="20" fillId="0" borderId="13" xfId="0" applyFont="1" applyBorder="1">
      <alignment vertical="center"/>
    </xf>
    <xf numFmtId="0" fontId="21" fillId="0" borderId="0" xfId="0" applyFont="1">
      <alignment vertical="center"/>
    </xf>
    <xf numFmtId="0" fontId="21" fillId="0" borderId="1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3" fillId="0" borderId="11" xfId="0" applyFont="1" applyBorder="1">
      <alignment vertical="center"/>
    </xf>
    <xf numFmtId="0" fontId="3" fillId="0" borderId="7" xfId="0" applyFont="1" applyBorder="1">
      <alignment vertical="center"/>
    </xf>
    <xf numFmtId="0" fontId="0" fillId="3" borderId="80" xfId="0" applyFill="1" applyBorder="1">
      <alignment vertical="center"/>
    </xf>
    <xf numFmtId="0" fontId="9" fillId="0" borderId="0" xfId="0" applyFont="1">
      <alignment vertical="center"/>
    </xf>
    <xf numFmtId="0" fontId="5" fillId="0" borderId="4" xfId="0" applyFont="1" applyBorder="1">
      <alignment vertical="center"/>
    </xf>
    <xf numFmtId="178" fontId="13" fillId="0" borderId="3" xfId="0" applyNumberFormat="1" applyFont="1" applyBorder="1">
      <alignment vertical="center"/>
    </xf>
    <xf numFmtId="0" fontId="9" fillId="0" borderId="20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4" xfId="0" applyFont="1" applyBorder="1">
      <alignment vertical="center"/>
    </xf>
    <xf numFmtId="0" fontId="9" fillId="0" borderId="48" xfId="0" applyFont="1" applyBorder="1">
      <alignment vertical="center"/>
    </xf>
    <xf numFmtId="0" fontId="9" fillId="3" borderId="80" xfId="0" applyFont="1" applyFill="1" applyBorder="1">
      <alignment vertical="center"/>
    </xf>
    <xf numFmtId="0" fontId="3" fillId="0" borderId="1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43" xfId="0" applyFont="1" applyBorder="1">
      <alignment vertical="center"/>
    </xf>
    <xf numFmtId="0" fontId="9" fillId="0" borderId="1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6" xfId="0" applyFont="1" applyBorder="1">
      <alignment vertical="center"/>
    </xf>
    <xf numFmtId="0" fontId="9" fillId="0" borderId="13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4" xfId="0" applyFont="1" applyBorder="1">
      <alignment vertical="center"/>
    </xf>
    <xf numFmtId="0" fontId="0" fillId="0" borderId="16" xfId="0" applyBorder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0" fillId="0" borderId="7" xfId="0" applyFont="1" applyBorder="1">
      <alignment vertical="center"/>
    </xf>
    <xf numFmtId="0" fontId="3" fillId="0" borderId="52" xfId="0" applyFont="1" applyBorder="1">
      <alignment vertical="center"/>
    </xf>
    <xf numFmtId="0" fontId="0" fillId="0" borderId="52" xfId="0" applyBorder="1">
      <alignment vertical="center"/>
    </xf>
    <xf numFmtId="0" fontId="0" fillId="0" borderId="1" xfId="0" applyBorder="1">
      <alignment vertical="center"/>
    </xf>
    <xf numFmtId="0" fontId="9" fillId="0" borderId="5" xfId="0" applyFont="1" applyBorder="1">
      <alignment vertical="center"/>
    </xf>
    <xf numFmtId="57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0" fillId="2" borderId="25" xfId="0" applyNumberFormat="1" applyFill="1" applyBorder="1" applyAlignment="1" applyProtection="1">
      <alignment horizontal="center" vertical="center"/>
      <protection locked="0"/>
    </xf>
    <xf numFmtId="38" fontId="0" fillId="2" borderId="21" xfId="1" applyFont="1" applyFill="1" applyBorder="1" applyAlignment="1" applyProtection="1">
      <alignment horizontal="center" vertical="center"/>
      <protection locked="0"/>
    </xf>
    <xf numFmtId="38" fontId="0" fillId="2" borderId="4" xfId="1" applyFont="1" applyFill="1" applyBorder="1" applyAlignment="1" applyProtection="1">
      <alignment horizontal="center" vertical="center"/>
      <protection locked="0"/>
    </xf>
    <xf numFmtId="38" fontId="0" fillId="2" borderId="3" xfId="1" applyFont="1" applyFill="1" applyBorder="1" applyAlignment="1" applyProtection="1">
      <alignment horizontal="center" vertical="center"/>
      <protection locked="0"/>
    </xf>
    <xf numFmtId="38" fontId="0" fillId="2" borderId="5" xfId="1" applyFont="1" applyFill="1" applyBorder="1" applyAlignment="1" applyProtection="1">
      <alignment horizontal="center" vertical="center"/>
      <protection locked="0"/>
    </xf>
    <xf numFmtId="195" fontId="0" fillId="0" borderId="73" xfId="1" applyNumberFormat="1" applyFont="1" applyBorder="1" applyAlignment="1" applyProtection="1">
      <alignment horizontal="center" vertical="center"/>
    </xf>
    <xf numFmtId="195" fontId="2" fillId="0" borderId="13" xfId="1" applyNumberFormat="1" applyFont="1" applyBorder="1" applyAlignment="1" applyProtection="1">
      <alignment horizontal="center" vertical="center"/>
    </xf>
    <xf numFmtId="195" fontId="2" fillId="0" borderId="74" xfId="1" applyNumberFormat="1" applyFont="1" applyBorder="1" applyAlignment="1" applyProtection="1">
      <alignment horizontal="center" vertical="center"/>
    </xf>
    <xf numFmtId="38" fontId="2" fillId="0" borderId="28" xfId="1" applyFont="1" applyBorder="1" applyAlignment="1" applyProtection="1">
      <alignment horizontal="center" vertical="center"/>
    </xf>
    <xf numFmtId="38" fontId="2" fillId="0" borderId="3" xfId="1" applyFont="1" applyBorder="1" applyAlignment="1" applyProtection="1">
      <alignment horizontal="center" vertical="center"/>
    </xf>
    <xf numFmtId="38" fontId="2" fillId="0" borderId="22" xfId="1" applyFont="1" applyBorder="1" applyAlignment="1" applyProtection="1">
      <alignment horizontal="center" vertical="center"/>
    </xf>
    <xf numFmtId="38" fontId="0" fillId="0" borderId="36" xfId="1" applyFont="1" applyFill="1" applyBorder="1" applyAlignment="1" applyProtection="1">
      <alignment horizontal="center" vertical="center"/>
    </xf>
    <xf numFmtId="38" fontId="0" fillId="0" borderId="27" xfId="1" applyFont="1" applyFill="1" applyBorder="1" applyAlignment="1" applyProtection="1">
      <alignment horizontal="center" vertical="center"/>
    </xf>
    <xf numFmtId="38" fontId="0" fillId="0" borderId="27" xfId="1" applyFont="1" applyFill="1" applyBorder="1" applyAlignment="1" applyProtection="1">
      <alignment horizontal="center" vertical="center" shrinkToFit="1"/>
    </xf>
    <xf numFmtId="38" fontId="0" fillId="0" borderId="53" xfId="1" applyFont="1" applyFill="1" applyBorder="1" applyAlignment="1" applyProtection="1">
      <alignment horizontal="center" vertical="center"/>
    </xf>
    <xf numFmtId="38" fontId="2" fillId="0" borderId="71" xfId="1" applyFont="1" applyBorder="1" applyAlignment="1" applyProtection="1">
      <alignment horizontal="center" vertical="center"/>
    </xf>
    <xf numFmtId="38" fontId="2" fillId="0" borderId="17" xfId="1" applyFont="1" applyBorder="1" applyAlignment="1" applyProtection="1">
      <alignment horizontal="center" vertical="center"/>
    </xf>
    <xf numFmtId="38" fontId="2" fillId="0" borderId="72" xfId="1" applyFont="1" applyBorder="1" applyAlignment="1" applyProtection="1">
      <alignment horizontal="center" vertical="center"/>
    </xf>
    <xf numFmtId="38" fontId="2" fillId="0" borderId="75" xfId="1" applyFont="1" applyBorder="1" applyAlignment="1" applyProtection="1">
      <alignment horizontal="center" vertical="center"/>
    </xf>
    <xf numFmtId="38" fontId="2" fillId="0" borderId="76" xfId="1" applyFont="1" applyBorder="1" applyAlignment="1" applyProtection="1">
      <alignment horizontal="center" vertical="center"/>
    </xf>
    <xf numFmtId="38" fontId="2" fillId="0" borderId="77" xfId="1" applyFont="1" applyBorder="1" applyAlignment="1" applyProtection="1">
      <alignment horizontal="center" vertical="center"/>
    </xf>
    <xf numFmtId="193" fontId="0" fillId="0" borderId="0" xfId="1" applyNumberFormat="1" applyFont="1" applyAlignment="1" applyProtection="1">
      <alignment horizontal="center" vertical="center"/>
    </xf>
    <xf numFmtId="194" fontId="0" fillId="0" borderId="73" xfId="1" applyNumberFormat="1" applyFont="1" applyBorder="1" applyAlignment="1" applyProtection="1">
      <alignment horizontal="center" vertical="center"/>
    </xf>
    <xf numFmtId="194" fontId="2" fillId="0" borderId="13" xfId="1" applyNumberFormat="1" applyFont="1" applyBorder="1" applyAlignment="1" applyProtection="1">
      <alignment horizontal="center" vertical="center"/>
    </xf>
    <xf numFmtId="194" fontId="2" fillId="0" borderId="74" xfId="1" applyNumberFormat="1" applyFont="1" applyBorder="1" applyAlignment="1" applyProtection="1">
      <alignment horizontal="center" vertical="center"/>
    </xf>
    <xf numFmtId="196" fontId="0" fillId="0" borderId="17" xfId="1" applyNumberFormat="1" applyFont="1" applyFill="1" applyBorder="1" applyAlignment="1" applyProtection="1">
      <alignment horizontal="center" vertical="center"/>
    </xf>
    <xf numFmtId="197" fontId="2" fillId="0" borderId="17" xfId="1" applyNumberFormat="1" applyFont="1" applyBorder="1" applyAlignment="1" applyProtection="1">
      <alignment horizontal="right" vertical="center"/>
    </xf>
    <xf numFmtId="38" fontId="2" fillId="0" borderId="18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9" xfId="1" applyFont="1" applyFill="1" applyBorder="1" applyAlignment="1" applyProtection="1">
      <alignment horizontal="center" vertical="center"/>
    </xf>
    <xf numFmtId="38" fontId="2" fillId="0" borderId="40" xfId="1" applyFont="1" applyFill="1" applyBorder="1" applyAlignment="1" applyProtection="1">
      <alignment horizontal="center" vertical="center"/>
    </xf>
    <xf numFmtId="38" fontId="2" fillId="0" borderId="41" xfId="1" applyFont="1" applyFill="1" applyBorder="1" applyAlignment="1" applyProtection="1">
      <alignment horizontal="center" vertical="center"/>
    </xf>
    <xf numFmtId="196" fontId="0" fillId="0" borderId="0" xfId="1" applyNumberFormat="1" applyFont="1" applyFill="1" applyBorder="1" applyAlignment="1" applyProtection="1">
      <alignment horizontal="left" vertical="center"/>
    </xf>
    <xf numFmtId="0" fontId="4" fillId="0" borderId="13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5" fillId="0" borderId="21" xfId="0" applyFont="1" applyBorder="1" applyAlignment="1">
      <alignment horizontal="center" vertical="center"/>
    </xf>
    <xf numFmtId="177" fontId="10" fillId="0" borderId="21" xfId="0" applyNumberFormat="1" applyFont="1" applyBorder="1" applyAlignment="1">
      <alignment horizontal="right" vertical="center"/>
    </xf>
    <xf numFmtId="189" fontId="10" fillId="0" borderId="21" xfId="0" applyNumberFormat="1" applyFont="1" applyBorder="1" applyAlignment="1">
      <alignment horizontal="center" vertical="center"/>
    </xf>
    <xf numFmtId="190" fontId="10" fillId="0" borderId="21" xfId="0" applyNumberFormat="1" applyFont="1" applyBorder="1" applyAlignment="1">
      <alignment horizontal="center" vertical="center"/>
    </xf>
    <xf numFmtId="191" fontId="10" fillId="0" borderId="21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0" xfId="0" applyFont="1">
      <alignment vertical="center"/>
    </xf>
    <xf numFmtId="0" fontId="12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3" fillId="0" borderId="11" xfId="0" applyFont="1" applyBorder="1">
      <alignment vertical="center"/>
    </xf>
    <xf numFmtId="0" fontId="0" fillId="0" borderId="8" xfId="0" applyBorder="1">
      <alignment vertical="center"/>
    </xf>
    <xf numFmtId="176" fontId="3" fillId="0" borderId="11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9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178" fontId="13" fillId="3" borderId="80" xfId="0" applyNumberFormat="1" applyFont="1" applyFill="1" applyBorder="1" applyAlignment="1">
      <alignment horizontal="right" vertical="center"/>
    </xf>
    <xf numFmtId="181" fontId="13" fillId="0" borderId="21" xfId="0" applyNumberFormat="1" applyFont="1" applyBorder="1">
      <alignment vertical="center"/>
    </xf>
    <xf numFmtId="0" fontId="14" fillId="0" borderId="21" xfId="0" applyFont="1" applyBorder="1" applyAlignment="1">
      <alignment horizontal="center" vertical="center"/>
    </xf>
    <xf numFmtId="182" fontId="13" fillId="0" borderId="21" xfId="0" applyNumberFormat="1" applyFont="1" applyBorder="1" applyAlignment="1">
      <alignment horizontal="right" vertical="center"/>
    </xf>
    <xf numFmtId="181" fontId="3" fillId="0" borderId="11" xfId="0" applyNumberFormat="1" applyFont="1" applyBorder="1" applyProtection="1">
      <alignment vertical="center"/>
      <protection locked="0"/>
    </xf>
    <xf numFmtId="181" fontId="17" fillId="0" borderId="9" xfId="0" applyNumberFormat="1" applyFont="1" applyBorder="1" applyProtection="1">
      <alignment vertical="center"/>
      <protection locked="0"/>
    </xf>
    <xf numFmtId="181" fontId="17" fillId="0" borderId="12" xfId="0" applyNumberFormat="1" applyFont="1" applyBorder="1" applyProtection="1">
      <alignment vertical="center"/>
      <protection locked="0"/>
    </xf>
    <xf numFmtId="181" fontId="17" fillId="0" borderId="13" xfId="0" applyNumberFormat="1" applyFont="1" applyBorder="1" applyProtection="1">
      <alignment vertical="center"/>
      <protection locked="0"/>
    </xf>
    <xf numFmtId="181" fontId="13" fillId="0" borderId="4" xfId="0" applyNumberFormat="1" applyFont="1" applyBorder="1">
      <alignment vertical="center"/>
    </xf>
    <xf numFmtId="181" fontId="13" fillId="0" borderId="3" xfId="0" applyNumberFormat="1" applyFont="1" applyBorder="1">
      <alignment vertical="center"/>
    </xf>
    <xf numFmtId="181" fontId="13" fillId="0" borderId="5" xfId="0" applyNumberFormat="1" applyFont="1" applyBorder="1">
      <alignment vertical="center"/>
    </xf>
    <xf numFmtId="0" fontId="20" fillId="3" borderId="80" xfId="0" applyFont="1" applyFill="1" applyBorder="1" applyAlignment="1">
      <alignment horizontal="right" vertical="center" shrinkToFit="1"/>
    </xf>
    <xf numFmtId="0" fontId="20" fillId="0" borderId="11" xfId="0" applyFont="1" applyBorder="1" applyAlignment="1">
      <alignment horizontal="right" vertical="center" shrinkToFit="1"/>
    </xf>
    <xf numFmtId="0" fontId="20" fillId="0" borderId="9" xfId="0" applyFont="1" applyBorder="1" applyAlignment="1">
      <alignment horizontal="right" vertical="center" shrinkToFit="1"/>
    </xf>
    <xf numFmtId="0" fontId="20" fillId="0" borderId="12" xfId="0" applyFont="1" applyBorder="1" applyAlignment="1">
      <alignment horizontal="right" vertical="center" shrinkToFit="1"/>
    </xf>
    <xf numFmtId="0" fontId="20" fillId="0" borderId="13" xfId="0" applyFont="1" applyBorder="1" applyAlignment="1">
      <alignment horizontal="right" vertical="center" shrinkToFit="1"/>
    </xf>
    <xf numFmtId="0" fontId="9" fillId="0" borderId="13" xfId="0" applyFont="1" applyBorder="1">
      <alignment vertical="center"/>
    </xf>
    <xf numFmtId="0" fontId="6" fillId="0" borderId="20" xfId="0" applyFont="1" applyBorder="1">
      <alignment vertical="center"/>
    </xf>
    <xf numFmtId="179" fontId="13" fillId="3" borderId="80" xfId="0" applyNumberFormat="1" applyFont="1" applyFill="1" applyBorder="1">
      <alignment vertical="center"/>
    </xf>
    <xf numFmtId="181" fontId="13" fillId="0" borderId="11" xfId="0" applyNumberFormat="1" applyFont="1" applyBorder="1" applyProtection="1">
      <alignment vertical="center"/>
      <protection locked="0"/>
    </xf>
    <xf numFmtId="181" fontId="13" fillId="0" borderId="9" xfId="0" applyNumberFormat="1" applyFont="1" applyBorder="1" applyProtection="1">
      <alignment vertical="center"/>
      <protection locked="0"/>
    </xf>
    <xf numFmtId="181" fontId="13" fillId="0" borderId="12" xfId="0" applyNumberFormat="1" applyFont="1" applyBorder="1" applyProtection="1">
      <alignment vertical="center"/>
      <protection locked="0"/>
    </xf>
    <xf numFmtId="181" fontId="13" fillId="0" borderId="13" xfId="0" applyNumberFormat="1" applyFont="1" applyBorder="1" applyProtection="1">
      <alignment vertical="center"/>
      <protection locked="0"/>
    </xf>
    <xf numFmtId="178" fontId="13" fillId="0" borderId="21" xfId="0" applyNumberFormat="1" applyFont="1" applyBorder="1" applyAlignment="1">
      <alignment horizontal="right" vertical="center"/>
    </xf>
    <xf numFmtId="179" fontId="13" fillId="0" borderId="21" xfId="0" applyNumberFormat="1" applyFont="1" applyBorder="1">
      <alignment vertical="center"/>
    </xf>
    <xf numFmtId="0" fontId="9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7" fillId="0" borderId="39" xfId="0" applyFont="1" applyBorder="1">
      <alignment vertical="center"/>
    </xf>
    <xf numFmtId="0" fontId="0" fillId="0" borderId="33" xfId="0" applyBorder="1">
      <alignment vertical="center"/>
    </xf>
    <xf numFmtId="0" fontId="0" fillId="0" borderId="65" xfId="0" applyBorder="1">
      <alignment vertical="center"/>
    </xf>
    <xf numFmtId="0" fontId="0" fillId="0" borderId="47" xfId="0" applyBorder="1">
      <alignment vertical="center"/>
    </xf>
    <xf numFmtId="0" fontId="0" fillId="0" borderId="35" xfId="0" applyBorder="1">
      <alignment vertical="center"/>
    </xf>
    <xf numFmtId="0" fontId="0" fillId="0" borderId="48" xfId="0" applyBorder="1">
      <alignment vertical="center"/>
    </xf>
    <xf numFmtId="0" fontId="0" fillId="0" borderId="24" xfId="0" applyBorder="1">
      <alignment vertical="center"/>
    </xf>
    <xf numFmtId="0" fontId="0" fillId="0" borderId="66" xfId="0" applyBorder="1">
      <alignment vertical="center"/>
    </xf>
    <xf numFmtId="181" fontId="13" fillId="0" borderId="25" xfId="0" applyNumberFormat="1" applyFont="1" applyBorder="1">
      <alignment vertical="center"/>
    </xf>
    <xf numFmtId="181" fontId="0" fillId="0" borderId="25" xfId="0" applyNumberFormat="1" applyBorder="1">
      <alignment vertical="center"/>
    </xf>
    <xf numFmtId="181" fontId="0" fillId="0" borderId="49" xfId="0" applyNumberFormat="1" applyBorder="1">
      <alignment vertical="center"/>
    </xf>
    <xf numFmtId="38" fontId="13" fillId="0" borderId="4" xfId="0" applyNumberFormat="1" applyFont="1" applyBorder="1">
      <alignment vertical="center"/>
    </xf>
    <xf numFmtId="0" fontId="13" fillId="0" borderId="5" xfId="0" applyFont="1" applyBorder="1">
      <alignment vertical="center"/>
    </xf>
    <xf numFmtId="0" fontId="10" fillId="0" borderId="3" xfId="0" applyFont="1" applyBorder="1">
      <alignment vertical="center"/>
    </xf>
    <xf numFmtId="0" fontId="21" fillId="0" borderId="39" xfId="0" applyFont="1" applyBorder="1" applyProtection="1">
      <alignment vertical="center"/>
      <protection locked="0"/>
    </xf>
    <xf numFmtId="0" fontId="21" fillId="0" borderId="65" xfId="0" applyFont="1" applyBorder="1" applyProtection="1">
      <alignment vertical="center"/>
      <protection locked="0"/>
    </xf>
    <xf numFmtId="0" fontId="21" fillId="0" borderId="47" xfId="0" applyFont="1" applyBorder="1" applyProtection="1">
      <alignment vertical="center"/>
      <protection locked="0"/>
    </xf>
    <xf numFmtId="0" fontId="21" fillId="0" borderId="48" xfId="0" applyFont="1" applyBorder="1" applyProtection="1">
      <alignment vertical="center"/>
      <protection locked="0"/>
    </xf>
    <xf numFmtId="0" fontId="3" fillId="3" borderId="80" xfId="0" applyFont="1" applyFill="1" applyBorder="1">
      <alignment vertical="center"/>
    </xf>
    <xf numFmtId="0" fontId="0" fillId="3" borderId="80" xfId="0" applyFill="1" applyBorder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9" fillId="0" borderId="67" xfId="0" applyFont="1" applyBorder="1">
      <alignment vertical="center"/>
    </xf>
    <xf numFmtId="0" fontId="6" fillId="0" borderId="68" xfId="0" applyFont="1" applyBorder="1">
      <alignment vertical="center"/>
    </xf>
    <xf numFmtId="0" fontId="6" fillId="0" borderId="69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70" xfId="0" applyFont="1" applyBorder="1">
      <alignment vertical="center"/>
    </xf>
    <xf numFmtId="0" fontId="17" fillId="0" borderId="11" xfId="0" applyFont="1" applyBorder="1" applyAlignment="1">
      <alignment horizontal="center" vertical="center" wrapText="1"/>
    </xf>
    <xf numFmtId="0" fontId="21" fillId="0" borderId="32" xfId="0" applyFont="1" applyBorder="1" applyProtection="1">
      <alignment vertical="center"/>
      <protection locked="0"/>
    </xf>
    <xf numFmtId="0" fontId="21" fillId="0" borderId="34" xfId="0" applyFont="1" applyBorder="1" applyProtection="1">
      <alignment vertical="center"/>
      <protection locked="0"/>
    </xf>
    <xf numFmtId="0" fontId="18" fillId="0" borderId="39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8" fontId="13" fillId="0" borderId="3" xfId="0" applyNumberFormat="1" applyFont="1" applyBorder="1">
      <alignment vertical="center"/>
    </xf>
    <xf numFmtId="0" fontId="13" fillId="0" borderId="3" xfId="0" applyFont="1" applyBorder="1">
      <alignment vertical="center"/>
    </xf>
    <xf numFmtId="178" fontId="13" fillId="0" borderId="9" xfId="0" applyNumberFormat="1" applyFont="1" applyBorder="1">
      <alignment vertical="center"/>
    </xf>
    <xf numFmtId="0" fontId="13" fillId="0" borderId="9" xfId="0" applyFont="1" applyBorder="1">
      <alignment vertical="center"/>
    </xf>
    <xf numFmtId="0" fontId="14" fillId="3" borderId="80" xfId="0" applyFont="1" applyFill="1" applyBorder="1" applyAlignment="1">
      <alignment horizontal="center" vertical="center"/>
    </xf>
    <xf numFmtId="181" fontId="13" fillId="3" borderId="80" xfId="0" applyNumberFormat="1" applyFont="1" applyFill="1" applyBorder="1">
      <alignment vertical="center"/>
    </xf>
    <xf numFmtId="0" fontId="17" fillId="0" borderId="9" xfId="0" applyFont="1" applyBorder="1" applyProtection="1">
      <alignment vertical="center"/>
      <protection locked="0"/>
    </xf>
    <xf numFmtId="0" fontId="17" fillId="0" borderId="12" xfId="0" applyFont="1" applyBorder="1" applyProtection="1">
      <alignment vertical="center"/>
      <protection locked="0"/>
    </xf>
    <xf numFmtId="0" fontId="17" fillId="0" borderId="13" xfId="0" applyFont="1" applyBorder="1" applyProtection="1">
      <alignment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84" fontId="26" fillId="0" borderId="4" xfId="0" applyNumberFormat="1" applyFont="1" applyBorder="1" applyAlignment="1">
      <alignment horizontal="center" vertical="center"/>
    </xf>
    <xf numFmtId="184" fontId="26" fillId="0" borderId="3" xfId="0" applyNumberFormat="1" applyFont="1" applyBorder="1" applyAlignment="1">
      <alignment horizontal="center" vertical="center"/>
    </xf>
    <xf numFmtId="184" fontId="26" fillId="0" borderId="5" xfId="0" applyNumberFormat="1" applyFont="1" applyBorder="1" applyAlignment="1">
      <alignment horizontal="center" vertical="center"/>
    </xf>
    <xf numFmtId="0" fontId="26" fillId="0" borderId="4" xfId="0" applyFont="1" applyBorder="1">
      <alignment vertical="center"/>
    </xf>
    <xf numFmtId="0" fontId="26" fillId="0" borderId="3" xfId="0" applyFont="1" applyBorder="1">
      <alignment vertical="center"/>
    </xf>
    <xf numFmtId="0" fontId="26" fillId="0" borderId="5" xfId="0" applyFont="1" applyBorder="1">
      <alignment vertical="center"/>
    </xf>
    <xf numFmtId="38" fontId="27" fillId="0" borderId="4" xfId="1" applyFont="1" applyFill="1" applyBorder="1" applyAlignment="1" applyProtection="1">
      <alignment vertical="center"/>
    </xf>
    <xf numFmtId="38" fontId="27" fillId="0" borderId="3" xfId="1" applyFont="1" applyFill="1" applyBorder="1" applyAlignment="1" applyProtection="1">
      <alignment vertical="center"/>
    </xf>
    <xf numFmtId="49" fontId="19" fillId="0" borderId="3" xfId="0" applyNumberFormat="1" applyFont="1" applyBorder="1">
      <alignment vertical="center"/>
    </xf>
    <xf numFmtId="49" fontId="19" fillId="0" borderId="5" xfId="0" applyNumberFormat="1" applyFont="1" applyBorder="1">
      <alignment vertical="center"/>
    </xf>
    <xf numFmtId="0" fontId="27" fillId="0" borderId="21" xfId="0" applyFont="1" applyBorder="1" applyAlignment="1">
      <alignment horizontal="center" vertical="center"/>
    </xf>
    <xf numFmtId="0" fontId="27" fillId="0" borderId="21" xfId="0" applyFont="1" applyBorder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10" fillId="0" borderId="0" xfId="0" applyNumberFormat="1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/>
    </xf>
    <xf numFmtId="183" fontId="10" fillId="0" borderId="0" xfId="0" applyNumberFormat="1" applyFont="1" applyAlignment="1">
      <alignment horizontal="center" vertical="center" shrinkToFit="1"/>
    </xf>
    <xf numFmtId="183" fontId="18" fillId="0" borderId="0" xfId="0" applyNumberFormat="1" applyFont="1" applyAlignment="1">
      <alignment horizontal="center" vertical="center" shrinkToFit="1"/>
    </xf>
    <xf numFmtId="3" fontId="21" fillId="0" borderId="45" xfId="0" applyNumberFormat="1" applyFont="1" applyBorder="1">
      <alignment vertical="center"/>
    </xf>
    <xf numFmtId="0" fontId="21" fillId="0" borderId="46" xfId="0" applyFont="1" applyBorder="1">
      <alignment vertical="center"/>
    </xf>
    <xf numFmtId="0" fontId="21" fillId="0" borderId="29" xfId="0" applyFont="1" applyBorder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9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177" fontId="13" fillId="0" borderId="11" xfId="0" applyNumberFormat="1" applyFont="1" applyBorder="1" applyAlignment="1">
      <alignment horizontal="right" vertical="center"/>
    </xf>
    <xf numFmtId="177" fontId="13" fillId="0" borderId="9" xfId="0" applyNumberFormat="1" applyFont="1" applyBorder="1" applyAlignment="1">
      <alignment horizontal="right" vertical="center"/>
    </xf>
    <xf numFmtId="177" fontId="13" fillId="0" borderId="12" xfId="0" applyNumberFormat="1" applyFont="1" applyBorder="1" applyAlignment="1">
      <alignment horizontal="right" vertical="center"/>
    </xf>
    <xf numFmtId="177" fontId="13" fillId="0" borderId="13" xfId="0" applyNumberFormat="1" applyFont="1" applyBorder="1" applyAlignment="1">
      <alignment horizontal="right" vertical="center"/>
    </xf>
    <xf numFmtId="0" fontId="18" fillId="0" borderId="9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3" xfId="0" applyFont="1" applyBorder="1" applyAlignment="1">
      <alignment horizontal="left" vertical="center"/>
    </xf>
    <xf numFmtId="0" fontId="18" fillId="0" borderId="3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3" borderId="80" xfId="0" applyFont="1" applyFill="1" applyBorder="1" applyAlignment="1">
      <alignment horizontal="right" vertical="center"/>
    </xf>
    <xf numFmtId="190" fontId="13" fillId="0" borderId="0" xfId="0" applyNumberFormat="1" applyFont="1" applyAlignment="1" applyProtection="1">
      <alignment horizontal="center" vertical="center"/>
      <protection locked="0"/>
    </xf>
    <xf numFmtId="191" fontId="13" fillId="0" borderId="0" xfId="0" applyNumberFormat="1" applyFont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0</xdr:row>
      <xdr:rowOff>9525</xdr:rowOff>
    </xdr:from>
    <xdr:to>
      <xdr:col>18</xdr:col>
      <xdr:colOff>504825</xdr:colOff>
      <xdr:row>20</xdr:row>
      <xdr:rowOff>51495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37C832F-3F99-BF98-4239-345EC4AD69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4" r="1542"/>
        <a:stretch/>
      </xdr:blipFill>
      <xdr:spPr>
        <a:xfrm>
          <a:off x="4667250" y="9525"/>
          <a:ext cx="6524625" cy="4804470"/>
        </a:xfrm>
        <a:prstGeom prst="rect">
          <a:avLst/>
        </a:prstGeom>
      </xdr:spPr>
    </xdr:pic>
    <xdr:clientData/>
  </xdr:twoCellAnchor>
  <xdr:twoCellAnchor>
    <xdr:from>
      <xdr:col>9</xdr:col>
      <xdr:colOff>16329</xdr:colOff>
      <xdr:row>2</xdr:row>
      <xdr:rowOff>223858</xdr:rowOff>
    </xdr:from>
    <xdr:to>
      <xdr:col>11</xdr:col>
      <xdr:colOff>668969</xdr:colOff>
      <xdr:row>11</xdr:row>
      <xdr:rowOff>201386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>
          <a:endCxn id="3" idx="1"/>
        </xdr:cNvCxnSpPr>
      </xdr:nvCxnSpPr>
      <xdr:spPr bwMode="auto">
        <a:xfrm flipV="1">
          <a:off x="4531179" y="700108"/>
          <a:ext cx="2024240" cy="2120653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9525</xdr:colOff>
      <xdr:row>3</xdr:row>
      <xdr:rowOff>236806</xdr:rowOff>
    </xdr:from>
    <xdr:to>
      <xdr:col>11</xdr:col>
      <xdr:colOff>668969</xdr:colOff>
      <xdr:row>13</xdr:row>
      <xdr:rowOff>190500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endCxn id="4" idx="1"/>
        </xdr:cNvCxnSpPr>
      </xdr:nvCxnSpPr>
      <xdr:spPr bwMode="auto">
        <a:xfrm flipV="1">
          <a:off x="4524375" y="951181"/>
          <a:ext cx="2031044" cy="233494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133631</xdr:colOff>
      <xdr:row>3</xdr:row>
      <xdr:rowOff>9949</xdr:rowOff>
    </xdr:from>
    <xdr:to>
      <xdr:col>15</xdr:col>
      <xdr:colOff>500324</xdr:colOff>
      <xdr:row>16</xdr:row>
      <xdr:rowOff>95250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2610131" y="724324"/>
          <a:ext cx="6519843" cy="3180926"/>
          <a:chOff x="2615574" y="728406"/>
          <a:chExt cx="6522564" cy="3198615"/>
        </a:xfrm>
      </xdr:grpSpPr>
      <xdr:cxnSp macro="">
        <xdr:nvCxnSpPr>
          <xdr:cNvPr id="22" name="直線矢印コネクタ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CxnSpPr>
            <a:endCxn id="7" idx="1"/>
          </xdr:cNvCxnSpPr>
        </xdr:nvCxnSpPr>
        <xdr:spPr bwMode="auto">
          <a:xfrm flipV="1">
            <a:off x="4570639" y="728406"/>
            <a:ext cx="4567499" cy="3198615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5" name="直線矢印コネクタ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CxnSpPr/>
        </xdr:nvCxnSpPr>
        <xdr:spPr bwMode="auto">
          <a:xfrm>
            <a:off x="2615574" y="3922988"/>
            <a:ext cx="1962619" cy="0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ap="flat" cmpd="sng" algn="ctr">
            <a:solidFill>
              <a:srgbClr val="FF0000"/>
            </a:solidFill>
            <a:prstDash val="solid"/>
            <a:round/>
            <a:headEnd type="triangl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15</xdr:col>
      <xdr:colOff>523875</xdr:colOff>
      <xdr:row>2</xdr:row>
      <xdr:rowOff>171450</xdr:rowOff>
    </xdr:from>
    <xdr:to>
      <xdr:col>16</xdr:col>
      <xdr:colOff>85725</xdr:colOff>
      <xdr:row>3</xdr:row>
      <xdr:rowOff>95250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CE541FB-F4C7-20BB-A842-68F7BC8BDCEE}"/>
            </a:ext>
          </a:extLst>
        </xdr:cNvPr>
        <xdr:cNvSpPr/>
      </xdr:nvSpPr>
      <xdr:spPr bwMode="auto">
        <a:xfrm>
          <a:off x="9153525" y="647700"/>
          <a:ext cx="247650" cy="161925"/>
        </a:xfrm>
        <a:prstGeom prst="rect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9525</xdr:colOff>
      <xdr:row>3</xdr:row>
      <xdr:rowOff>161925</xdr:rowOff>
    </xdr:from>
    <xdr:to>
      <xdr:col>13</xdr:col>
      <xdr:colOff>276225</xdr:colOff>
      <xdr:row>4</xdr:row>
      <xdr:rowOff>95250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A7A7C81C-652F-4895-A3BB-3FF93C206EC4}"/>
            </a:ext>
          </a:extLst>
        </xdr:cNvPr>
        <xdr:cNvSpPr/>
      </xdr:nvSpPr>
      <xdr:spPr bwMode="auto">
        <a:xfrm>
          <a:off x="6581775" y="876300"/>
          <a:ext cx="952500" cy="171450"/>
        </a:xfrm>
        <a:prstGeom prst="rect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2</xdr:row>
      <xdr:rowOff>95250</xdr:rowOff>
    </xdr:from>
    <xdr:to>
      <xdr:col>13</xdr:col>
      <xdr:colOff>619126</xdr:colOff>
      <xdr:row>3</xdr:row>
      <xdr:rowOff>104774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34245CB2-F050-4E66-A73E-99403FF98896}"/>
            </a:ext>
          </a:extLst>
        </xdr:cNvPr>
        <xdr:cNvSpPr/>
      </xdr:nvSpPr>
      <xdr:spPr bwMode="auto">
        <a:xfrm>
          <a:off x="6572250" y="571500"/>
          <a:ext cx="1304926" cy="247649"/>
        </a:xfrm>
        <a:prstGeom prst="rect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342900</xdr:colOff>
      <xdr:row>15</xdr:row>
      <xdr:rowOff>19050</xdr:rowOff>
    </xdr:from>
    <xdr:to>
      <xdr:col>18</xdr:col>
      <xdr:colOff>400050</xdr:colOff>
      <xdr:row>15</xdr:row>
      <xdr:rowOff>200024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AD11296-31CE-41C1-A335-8FF97B2AC892}"/>
            </a:ext>
          </a:extLst>
        </xdr:cNvPr>
        <xdr:cNvSpPr/>
      </xdr:nvSpPr>
      <xdr:spPr bwMode="auto">
        <a:xfrm>
          <a:off x="10344150" y="3590925"/>
          <a:ext cx="742950" cy="180974"/>
        </a:xfrm>
        <a:prstGeom prst="rect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342900</xdr:colOff>
      <xdr:row>16</xdr:row>
      <xdr:rowOff>57150</xdr:rowOff>
    </xdr:from>
    <xdr:to>
      <xdr:col>18</xdr:col>
      <xdr:colOff>400050</xdr:colOff>
      <xdr:row>16</xdr:row>
      <xdr:rowOff>238124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F7638C7-3E92-4D53-810E-4C54CFAA5828}"/>
            </a:ext>
          </a:extLst>
        </xdr:cNvPr>
        <xdr:cNvSpPr/>
      </xdr:nvSpPr>
      <xdr:spPr bwMode="auto">
        <a:xfrm>
          <a:off x="10344150" y="3867150"/>
          <a:ext cx="742950" cy="180974"/>
        </a:xfrm>
        <a:prstGeom prst="rect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76200</xdr:colOff>
      <xdr:row>15</xdr:row>
      <xdr:rowOff>133350</xdr:rowOff>
    </xdr:from>
    <xdr:to>
      <xdr:col>17</xdr:col>
      <xdr:colOff>323850</xdr:colOff>
      <xdr:row>19</xdr:row>
      <xdr:rowOff>123401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9B14E953-8E2D-46D5-AEAF-8B93F832ABC2}"/>
            </a:ext>
          </a:extLst>
        </xdr:cNvPr>
        <xdr:cNvCxnSpPr/>
      </xdr:nvCxnSpPr>
      <xdr:spPr bwMode="auto">
        <a:xfrm flipV="1">
          <a:off x="2933700" y="3705225"/>
          <a:ext cx="7391400" cy="942551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16</xdr:row>
      <xdr:rowOff>152400</xdr:rowOff>
    </xdr:from>
    <xdr:to>
      <xdr:col>17</xdr:col>
      <xdr:colOff>333375</xdr:colOff>
      <xdr:row>21</xdr:row>
      <xdr:rowOff>114300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331BDE07-E44B-443B-B21F-04E6A3289388}"/>
            </a:ext>
          </a:extLst>
        </xdr:cNvPr>
        <xdr:cNvCxnSpPr/>
      </xdr:nvCxnSpPr>
      <xdr:spPr bwMode="auto">
        <a:xfrm flipV="1">
          <a:off x="2924175" y="3962400"/>
          <a:ext cx="7410450" cy="11525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422413</xdr:colOff>
      <xdr:row>15</xdr:row>
      <xdr:rowOff>132524</xdr:rowOff>
    </xdr:from>
    <xdr:to>
      <xdr:col>6</xdr:col>
      <xdr:colOff>2136914</xdr:colOff>
      <xdr:row>23</xdr:row>
      <xdr:rowOff>140804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8B234D8-119B-85EC-90C5-3B1BD65100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313"/>
        <a:stretch/>
      </xdr:blipFill>
      <xdr:spPr>
        <a:xfrm>
          <a:off x="422413" y="3859698"/>
          <a:ext cx="7379805" cy="1996106"/>
        </a:xfrm>
        <a:prstGeom prst="rect">
          <a:avLst/>
        </a:prstGeom>
      </xdr:spPr>
    </xdr:pic>
    <xdr:clientData/>
  </xdr:twoCellAnchor>
  <xdr:twoCellAnchor>
    <xdr:from>
      <xdr:col>1</xdr:col>
      <xdr:colOff>190659</xdr:colOff>
      <xdr:row>18</xdr:row>
      <xdr:rowOff>99392</xdr:rowOff>
    </xdr:from>
    <xdr:to>
      <xdr:col>6</xdr:col>
      <xdr:colOff>1060173</xdr:colOff>
      <xdr:row>20</xdr:row>
      <xdr:rowOff>198784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 bwMode="auto">
        <a:xfrm>
          <a:off x="704181" y="4572001"/>
          <a:ext cx="6021296" cy="596348"/>
        </a:xfrm>
        <a:prstGeom prst="rect">
          <a:avLst/>
        </a:prstGeom>
        <a:noFill/>
        <a:ln w="25400">
          <a:solidFill>
            <a:srgbClr val="FF0000"/>
          </a:solidFill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414618</xdr:colOff>
      <xdr:row>14</xdr:row>
      <xdr:rowOff>235323</xdr:rowOff>
    </xdr:from>
    <xdr:to>
      <xdr:col>1</xdr:col>
      <xdr:colOff>190659</xdr:colOff>
      <xdr:row>19</xdr:row>
      <xdr:rowOff>149088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>
          <a:stCxn id="6" idx="1"/>
        </xdr:cNvCxnSpPr>
      </xdr:nvCxnSpPr>
      <xdr:spPr bwMode="auto">
        <a:xfrm flipH="1" flipV="1">
          <a:off x="414618" y="3714019"/>
          <a:ext cx="289563" cy="115615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0481" name="Text Box 1">
          <a:extLst>
            <a:ext uri="{FF2B5EF4-FFF2-40B4-BE49-F238E27FC236}">
              <a16:creationId xmlns:a16="http://schemas.microsoft.com/office/drawing/2014/main" id="{00000000-0008-0000-0000-0000015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17</xdr:row>
      <xdr:rowOff>47625</xdr:rowOff>
    </xdr:from>
    <xdr:to>
      <xdr:col>57</xdr:col>
      <xdr:colOff>66675</xdr:colOff>
      <xdr:row>18</xdr:row>
      <xdr:rowOff>47625</xdr:rowOff>
    </xdr:to>
    <xdr:sp macro="" textlink="">
      <xdr:nvSpPr>
        <xdr:cNvPr id="20482" name="Text Box 2">
          <a:extLst>
            <a:ext uri="{FF2B5EF4-FFF2-40B4-BE49-F238E27FC236}">
              <a16:creationId xmlns:a16="http://schemas.microsoft.com/office/drawing/2014/main" id="{00000000-0008-0000-0000-000002500000}"/>
            </a:ext>
          </a:extLst>
        </xdr:cNvPr>
        <xdr:cNvSpPr txBox="1">
          <a:spLocks noChangeArrowheads="1"/>
        </xdr:cNvSpPr>
      </xdr:nvSpPr>
      <xdr:spPr bwMode="auto">
        <a:xfrm>
          <a:off x="47244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20483" name="Text Box 3">
          <a:extLst>
            <a:ext uri="{FF2B5EF4-FFF2-40B4-BE49-F238E27FC236}">
              <a16:creationId xmlns:a16="http://schemas.microsoft.com/office/drawing/2014/main" id="{00000000-0008-0000-0000-0000035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76200</xdr:colOff>
      <xdr:row>3</xdr:row>
      <xdr:rowOff>28575</xdr:rowOff>
    </xdr:from>
    <xdr:to>
      <xdr:col>74</xdr:col>
      <xdr:colOff>38100</xdr:colOff>
      <xdr:row>4</xdr:row>
      <xdr:rowOff>123825</xdr:rowOff>
    </xdr:to>
    <xdr:sp macro="" textlink="">
      <xdr:nvSpPr>
        <xdr:cNvPr id="20484" name="Rectangle 4">
          <a:extLst>
            <a:ext uri="{FF2B5EF4-FFF2-40B4-BE49-F238E27FC236}">
              <a16:creationId xmlns:a16="http://schemas.microsoft.com/office/drawing/2014/main" id="{00000000-0008-0000-0000-000004500000}"/>
            </a:ext>
          </a:extLst>
        </xdr:cNvPr>
        <xdr:cNvSpPr>
          <a:spLocks noChangeArrowheads="1"/>
        </xdr:cNvSpPr>
      </xdr:nvSpPr>
      <xdr:spPr bwMode="auto">
        <a:xfrm>
          <a:off x="3686175" y="400050"/>
          <a:ext cx="33909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20485" name="Text Box 5">
          <a:extLst>
            <a:ext uri="{FF2B5EF4-FFF2-40B4-BE49-F238E27FC236}">
              <a16:creationId xmlns:a16="http://schemas.microsoft.com/office/drawing/2014/main" id="{00000000-0008-0000-0000-0000055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17</xdr:row>
      <xdr:rowOff>38100</xdr:rowOff>
    </xdr:from>
    <xdr:to>
      <xdr:col>97</xdr:col>
      <xdr:colOff>66675</xdr:colOff>
      <xdr:row>18</xdr:row>
      <xdr:rowOff>38100</xdr:rowOff>
    </xdr:to>
    <xdr:sp macro="" textlink="">
      <xdr:nvSpPr>
        <xdr:cNvPr id="20486" name="Text Box 6">
          <a:extLst>
            <a:ext uri="{FF2B5EF4-FFF2-40B4-BE49-F238E27FC236}">
              <a16:creationId xmlns:a16="http://schemas.microsoft.com/office/drawing/2014/main" id="{00000000-0008-0000-0000-000006500000}"/>
            </a:ext>
          </a:extLst>
        </xdr:cNvPr>
        <xdr:cNvSpPr txBox="1">
          <a:spLocks noChangeArrowheads="1"/>
        </xdr:cNvSpPr>
      </xdr:nvSpPr>
      <xdr:spPr bwMode="auto">
        <a:xfrm>
          <a:off x="8534400" y="227647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20487" name="Text Box 7">
          <a:extLst>
            <a:ext uri="{FF2B5EF4-FFF2-40B4-BE49-F238E27FC236}">
              <a16:creationId xmlns:a16="http://schemas.microsoft.com/office/drawing/2014/main" id="{00000000-0008-0000-0000-0000075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20490" name="Text Box 10">
          <a:extLst>
            <a:ext uri="{FF2B5EF4-FFF2-40B4-BE49-F238E27FC236}">
              <a16:creationId xmlns:a16="http://schemas.microsoft.com/office/drawing/2014/main" id="{00000000-0008-0000-0000-00000A500000}"/>
            </a:ext>
          </a:extLst>
        </xdr:cNvPr>
        <xdr:cNvSpPr txBox="1">
          <a:spLocks noChangeArrowheads="1"/>
        </xdr:cNvSpPr>
      </xdr:nvSpPr>
      <xdr:spPr bwMode="auto">
        <a:xfrm>
          <a:off x="7715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20491" name="Text Box 11">
          <a:extLst>
            <a:ext uri="{FF2B5EF4-FFF2-40B4-BE49-F238E27FC236}">
              <a16:creationId xmlns:a16="http://schemas.microsoft.com/office/drawing/2014/main" id="{00000000-0008-0000-0000-00000B500000}"/>
            </a:ext>
          </a:extLst>
        </xdr:cNvPr>
        <xdr:cNvSpPr txBox="1">
          <a:spLocks noChangeArrowheads="1"/>
        </xdr:cNvSpPr>
      </xdr:nvSpPr>
      <xdr:spPr bwMode="auto">
        <a:xfrm>
          <a:off x="200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20492" name="Text Box 12">
          <a:extLst>
            <a:ext uri="{FF2B5EF4-FFF2-40B4-BE49-F238E27FC236}">
              <a16:creationId xmlns:a16="http://schemas.microsoft.com/office/drawing/2014/main" id="{00000000-0008-0000-0000-00000C500000}"/>
            </a:ext>
          </a:extLst>
        </xdr:cNvPr>
        <xdr:cNvSpPr txBox="1">
          <a:spLocks noChangeArrowheads="1"/>
        </xdr:cNvSpPr>
      </xdr:nvSpPr>
      <xdr:spPr bwMode="auto">
        <a:xfrm>
          <a:off x="324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17</xdr:row>
      <xdr:rowOff>9525</xdr:rowOff>
    </xdr:from>
    <xdr:to>
      <xdr:col>63</xdr:col>
      <xdr:colOff>28575</xdr:colOff>
      <xdr:row>18</xdr:row>
      <xdr:rowOff>28575</xdr:rowOff>
    </xdr:to>
    <xdr:sp macro="" textlink="">
      <xdr:nvSpPr>
        <xdr:cNvPr id="20493" name="Text Box 13">
          <a:extLst>
            <a:ext uri="{FF2B5EF4-FFF2-40B4-BE49-F238E27FC236}">
              <a16:creationId xmlns:a16="http://schemas.microsoft.com/office/drawing/2014/main" id="{00000000-0008-0000-0000-00000D500000}"/>
            </a:ext>
          </a:extLst>
        </xdr:cNvPr>
        <xdr:cNvSpPr txBox="1">
          <a:spLocks noChangeArrowheads="1"/>
        </xdr:cNvSpPr>
      </xdr:nvSpPr>
      <xdr:spPr bwMode="auto">
        <a:xfrm>
          <a:off x="581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17</xdr:row>
      <xdr:rowOff>9525</xdr:rowOff>
    </xdr:from>
    <xdr:to>
      <xdr:col>76</xdr:col>
      <xdr:colOff>28575</xdr:colOff>
      <xdr:row>18</xdr:row>
      <xdr:rowOff>28575</xdr:rowOff>
    </xdr:to>
    <xdr:sp macro="" textlink="">
      <xdr:nvSpPr>
        <xdr:cNvPr id="20494" name="Text Box 14">
          <a:extLst>
            <a:ext uri="{FF2B5EF4-FFF2-40B4-BE49-F238E27FC236}">
              <a16:creationId xmlns:a16="http://schemas.microsoft.com/office/drawing/2014/main" id="{00000000-0008-0000-0000-00000E500000}"/>
            </a:ext>
          </a:extLst>
        </xdr:cNvPr>
        <xdr:cNvSpPr txBox="1">
          <a:spLocks noChangeArrowheads="1"/>
        </xdr:cNvSpPr>
      </xdr:nvSpPr>
      <xdr:spPr bwMode="auto">
        <a:xfrm>
          <a:off x="705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17</xdr:row>
      <xdr:rowOff>57150</xdr:rowOff>
    </xdr:from>
    <xdr:to>
      <xdr:col>18</xdr:col>
      <xdr:colOff>47625</xdr:colOff>
      <xdr:row>18</xdr:row>
      <xdr:rowOff>57150</xdr:rowOff>
    </xdr:to>
    <xdr:sp macro="" textlink="">
      <xdr:nvSpPr>
        <xdr:cNvPr id="20495" name="Text Box 15">
          <a:extLst>
            <a:ext uri="{FF2B5EF4-FFF2-40B4-BE49-F238E27FC236}">
              <a16:creationId xmlns:a16="http://schemas.microsoft.com/office/drawing/2014/main" id="{00000000-0008-0000-0000-00000F500000}"/>
            </a:ext>
          </a:extLst>
        </xdr:cNvPr>
        <xdr:cNvSpPr txBox="1">
          <a:spLocks noChangeArrowheads="1"/>
        </xdr:cNvSpPr>
      </xdr:nvSpPr>
      <xdr:spPr bwMode="auto">
        <a:xfrm>
          <a:off x="990600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17</xdr:row>
      <xdr:rowOff>47625</xdr:rowOff>
    </xdr:from>
    <xdr:to>
      <xdr:col>33</xdr:col>
      <xdr:colOff>47625</xdr:colOff>
      <xdr:row>18</xdr:row>
      <xdr:rowOff>66675</xdr:rowOff>
    </xdr:to>
    <xdr:sp macro="" textlink="">
      <xdr:nvSpPr>
        <xdr:cNvPr id="20496" name="Text Box 16">
          <a:extLst>
            <a:ext uri="{FF2B5EF4-FFF2-40B4-BE49-F238E27FC236}">
              <a16:creationId xmlns:a16="http://schemas.microsoft.com/office/drawing/2014/main" id="{00000000-0008-0000-0000-000010500000}"/>
            </a:ext>
          </a:extLst>
        </xdr:cNvPr>
        <xdr:cNvSpPr txBox="1">
          <a:spLocks noChangeArrowheads="1"/>
        </xdr:cNvSpPr>
      </xdr:nvSpPr>
      <xdr:spPr bwMode="auto">
        <a:xfrm>
          <a:off x="2124075" y="2286000"/>
          <a:ext cx="10572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17</xdr:row>
      <xdr:rowOff>57150</xdr:rowOff>
    </xdr:from>
    <xdr:to>
      <xdr:col>44</xdr:col>
      <xdr:colOff>57150</xdr:colOff>
      <xdr:row>18</xdr:row>
      <xdr:rowOff>57150</xdr:rowOff>
    </xdr:to>
    <xdr:sp macro="" textlink="">
      <xdr:nvSpPr>
        <xdr:cNvPr id="20497" name="Text Box 17">
          <a:extLst>
            <a:ext uri="{FF2B5EF4-FFF2-40B4-BE49-F238E27FC236}">
              <a16:creationId xmlns:a16="http://schemas.microsoft.com/office/drawing/2014/main" id="{00000000-0008-0000-0000-000011500000}"/>
            </a:ext>
          </a:extLst>
        </xdr:cNvPr>
        <xdr:cNvSpPr txBox="1">
          <a:spLocks noChangeArrowheads="1"/>
        </xdr:cNvSpPr>
      </xdr:nvSpPr>
      <xdr:spPr bwMode="auto">
        <a:xfrm>
          <a:off x="3476625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28575</xdr:colOff>
      <xdr:row>17</xdr:row>
      <xdr:rowOff>47625</xdr:rowOff>
    </xdr:from>
    <xdr:to>
      <xdr:col>71</xdr:col>
      <xdr:colOff>28575</xdr:colOff>
      <xdr:row>18</xdr:row>
      <xdr:rowOff>47625</xdr:rowOff>
    </xdr:to>
    <xdr:sp macro="" textlink="">
      <xdr:nvSpPr>
        <xdr:cNvPr id="20498" name="Text Box 18">
          <a:extLst>
            <a:ext uri="{FF2B5EF4-FFF2-40B4-BE49-F238E27FC236}">
              <a16:creationId xmlns:a16="http://schemas.microsoft.com/office/drawing/2014/main" id="{00000000-0008-0000-0000-000012500000}"/>
            </a:ext>
          </a:extLst>
        </xdr:cNvPr>
        <xdr:cNvSpPr txBox="1">
          <a:spLocks noChangeArrowheads="1"/>
        </xdr:cNvSpPr>
      </xdr:nvSpPr>
      <xdr:spPr bwMode="auto">
        <a:xfrm>
          <a:off x="60198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47625</xdr:colOff>
      <xdr:row>17</xdr:row>
      <xdr:rowOff>47625</xdr:rowOff>
    </xdr:from>
    <xdr:to>
      <xdr:col>86</xdr:col>
      <xdr:colOff>47625</xdr:colOff>
      <xdr:row>18</xdr:row>
      <xdr:rowOff>57150</xdr:rowOff>
    </xdr:to>
    <xdr:sp macro="" textlink="">
      <xdr:nvSpPr>
        <xdr:cNvPr id="20499" name="Text Box 19">
          <a:extLst>
            <a:ext uri="{FF2B5EF4-FFF2-40B4-BE49-F238E27FC236}">
              <a16:creationId xmlns:a16="http://schemas.microsoft.com/office/drawing/2014/main" id="{00000000-0008-0000-0000-000013500000}"/>
            </a:ext>
          </a:extLst>
        </xdr:cNvPr>
        <xdr:cNvSpPr txBox="1">
          <a:spLocks noChangeArrowheads="1"/>
        </xdr:cNvSpPr>
      </xdr:nvSpPr>
      <xdr:spPr bwMode="auto">
        <a:xfrm>
          <a:off x="7181850" y="2286000"/>
          <a:ext cx="10477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0509" name="Text Box 29">
          <a:extLst>
            <a:ext uri="{FF2B5EF4-FFF2-40B4-BE49-F238E27FC236}">
              <a16:creationId xmlns:a16="http://schemas.microsoft.com/office/drawing/2014/main" id="{00000000-0008-0000-0000-00001D5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17</xdr:row>
      <xdr:rowOff>47625</xdr:rowOff>
    </xdr:from>
    <xdr:to>
      <xdr:col>57</xdr:col>
      <xdr:colOff>66675</xdr:colOff>
      <xdr:row>18</xdr:row>
      <xdr:rowOff>47625</xdr:rowOff>
    </xdr:to>
    <xdr:sp macro="" textlink="">
      <xdr:nvSpPr>
        <xdr:cNvPr id="20510" name="Text Box 30">
          <a:extLst>
            <a:ext uri="{FF2B5EF4-FFF2-40B4-BE49-F238E27FC236}">
              <a16:creationId xmlns:a16="http://schemas.microsoft.com/office/drawing/2014/main" id="{00000000-0008-0000-0000-00001E500000}"/>
            </a:ext>
          </a:extLst>
        </xdr:cNvPr>
        <xdr:cNvSpPr txBox="1">
          <a:spLocks noChangeArrowheads="1"/>
        </xdr:cNvSpPr>
      </xdr:nvSpPr>
      <xdr:spPr bwMode="auto">
        <a:xfrm>
          <a:off x="47244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20511" name="Text Box 31">
          <a:extLst>
            <a:ext uri="{FF2B5EF4-FFF2-40B4-BE49-F238E27FC236}">
              <a16:creationId xmlns:a16="http://schemas.microsoft.com/office/drawing/2014/main" id="{00000000-0008-0000-0000-00001F5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20512" name="Text Box 32">
          <a:extLst>
            <a:ext uri="{FF2B5EF4-FFF2-40B4-BE49-F238E27FC236}">
              <a16:creationId xmlns:a16="http://schemas.microsoft.com/office/drawing/2014/main" id="{00000000-0008-0000-0000-0000205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17</xdr:row>
      <xdr:rowOff>38100</xdr:rowOff>
    </xdr:from>
    <xdr:to>
      <xdr:col>97</xdr:col>
      <xdr:colOff>66675</xdr:colOff>
      <xdr:row>18</xdr:row>
      <xdr:rowOff>38100</xdr:rowOff>
    </xdr:to>
    <xdr:sp macro="" textlink="">
      <xdr:nvSpPr>
        <xdr:cNvPr id="20513" name="Text Box 33">
          <a:extLst>
            <a:ext uri="{FF2B5EF4-FFF2-40B4-BE49-F238E27FC236}">
              <a16:creationId xmlns:a16="http://schemas.microsoft.com/office/drawing/2014/main" id="{00000000-0008-0000-0000-000021500000}"/>
            </a:ext>
          </a:extLst>
        </xdr:cNvPr>
        <xdr:cNvSpPr txBox="1">
          <a:spLocks noChangeArrowheads="1"/>
        </xdr:cNvSpPr>
      </xdr:nvSpPr>
      <xdr:spPr bwMode="auto">
        <a:xfrm>
          <a:off x="8534400" y="227647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20514" name="Text Box 34">
          <a:extLst>
            <a:ext uri="{FF2B5EF4-FFF2-40B4-BE49-F238E27FC236}">
              <a16:creationId xmlns:a16="http://schemas.microsoft.com/office/drawing/2014/main" id="{00000000-0008-0000-0000-0000225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20517" name="Text Box 37">
          <a:extLst>
            <a:ext uri="{FF2B5EF4-FFF2-40B4-BE49-F238E27FC236}">
              <a16:creationId xmlns:a16="http://schemas.microsoft.com/office/drawing/2014/main" id="{00000000-0008-0000-0000-000025500000}"/>
            </a:ext>
          </a:extLst>
        </xdr:cNvPr>
        <xdr:cNvSpPr txBox="1">
          <a:spLocks noChangeArrowheads="1"/>
        </xdr:cNvSpPr>
      </xdr:nvSpPr>
      <xdr:spPr bwMode="auto">
        <a:xfrm>
          <a:off x="7715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20518" name="Text Box 38">
          <a:extLst>
            <a:ext uri="{FF2B5EF4-FFF2-40B4-BE49-F238E27FC236}">
              <a16:creationId xmlns:a16="http://schemas.microsoft.com/office/drawing/2014/main" id="{00000000-0008-0000-0000-000026500000}"/>
            </a:ext>
          </a:extLst>
        </xdr:cNvPr>
        <xdr:cNvSpPr txBox="1">
          <a:spLocks noChangeArrowheads="1"/>
        </xdr:cNvSpPr>
      </xdr:nvSpPr>
      <xdr:spPr bwMode="auto">
        <a:xfrm>
          <a:off x="200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20519" name="Text Box 39">
          <a:extLst>
            <a:ext uri="{FF2B5EF4-FFF2-40B4-BE49-F238E27FC236}">
              <a16:creationId xmlns:a16="http://schemas.microsoft.com/office/drawing/2014/main" id="{00000000-0008-0000-0000-000027500000}"/>
            </a:ext>
          </a:extLst>
        </xdr:cNvPr>
        <xdr:cNvSpPr txBox="1">
          <a:spLocks noChangeArrowheads="1"/>
        </xdr:cNvSpPr>
      </xdr:nvSpPr>
      <xdr:spPr bwMode="auto">
        <a:xfrm>
          <a:off x="324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17</xdr:row>
      <xdr:rowOff>9525</xdr:rowOff>
    </xdr:from>
    <xdr:to>
      <xdr:col>63</xdr:col>
      <xdr:colOff>28575</xdr:colOff>
      <xdr:row>18</xdr:row>
      <xdr:rowOff>28575</xdr:rowOff>
    </xdr:to>
    <xdr:sp macro="" textlink="">
      <xdr:nvSpPr>
        <xdr:cNvPr id="20520" name="Text Box 40">
          <a:extLst>
            <a:ext uri="{FF2B5EF4-FFF2-40B4-BE49-F238E27FC236}">
              <a16:creationId xmlns:a16="http://schemas.microsoft.com/office/drawing/2014/main" id="{00000000-0008-0000-0000-000028500000}"/>
            </a:ext>
          </a:extLst>
        </xdr:cNvPr>
        <xdr:cNvSpPr txBox="1">
          <a:spLocks noChangeArrowheads="1"/>
        </xdr:cNvSpPr>
      </xdr:nvSpPr>
      <xdr:spPr bwMode="auto">
        <a:xfrm>
          <a:off x="581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17</xdr:row>
      <xdr:rowOff>9525</xdr:rowOff>
    </xdr:from>
    <xdr:to>
      <xdr:col>76</xdr:col>
      <xdr:colOff>28575</xdr:colOff>
      <xdr:row>18</xdr:row>
      <xdr:rowOff>28575</xdr:rowOff>
    </xdr:to>
    <xdr:sp macro="" textlink="">
      <xdr:nvSpPr>
        <xdr:cNvPr id="20521" name="Text Box 41">
          <a:extLst>
            <a:ext uri="{FF2B5EF4-FFF2-40B4-BE49-F238E27FC236}">
              <a16:creationId xmlns:a16="http://schemas.microsoft.com/office/drawing/2014/main" id="{00000000-0008-0000-0000-000029500000}"/>
            </a:ext>
          </a:extLst>
        </xdr:cNvPr>
        <xdr:cNvSpPr txBox="1">
          <a:spLocks noChangeArrowheads="1"/>
        </xdr:cNvSpPr>
      </xdr:nvSpPr>
      <xdr:spPr bwMode="auto">
        <a:xfrm>
          <a:off x="705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17</xdr:row>
      <xdr:rowOff>57150</xdr:rowOff>
    </xdr:from>
    <xdr:to>
      <xdr:col>18</xdr:col>
      <xdr:colOff>47625</xdr:colOff>
      <xdr:row>18</xdr:row>
      <xdr:rowOff>57150</xdr:rowOff>
    </xdr:to>
    <xdr:sp macro="" textlink="">
      <xdr:nvSpPr>
        <xdr:cNvPr id="20522" name="Text Box 42">
          <a:extLst>
            <a:ext uri="{FF2B5EF4-FFF2-40B4-BE49-F238E27FC236}">
              <a16:creationId xmlns:a16="http://schemas.microsoft.com/office/drawing/2014/main" id="{00000000-0008-0000-0000-00002A500000}"/>
            </a:ext>
          </a:extLst>
        </xdr:cNvPr>
        <xdr:cNvSpPr txBox="1">
          <a:spLocks noChangeArrowheads="1"/>
        </xdr:cNvSpPr>
      </xdr:nvSpPr>
      <xdr:spPr bwMode="auto">
        <a:xfrm>
          <a:off x="990600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17</xdr:row>
      <xdr:rowOff>47625</xdr:rowOff>
    </xdr:from>
    <xdr:to>
      <xdr:col>33</xdr:col>
      <xdr:colOff>47625</xdr:colOff>
      <xdr:row>18</xdr:row>
      <xdr:rowOff>66675</xdr:rowOff>
    </xdr:to>
    <xdr:sp macro="" textlink="">
      <xdr:nvSpPr>
        <xdr:cNvPr id="20523" name="Text Box 43">
          <a:extLst>
            <a:ext uri="{FF2B5EF4-FFF2-40B4-BE49-F238E27FC236}">
              <a16:creationId xmlns:a16="http://schemas.microsoft.com/office/drawing/2014/main" id="{00000000-0008-0000-0000-00002B500000}"/>
            </a:ext>
          </a:extLst>
        </xdr:cNvPr>
        <xdr:cNvSpPr txBox="1">
          <a:spLocks noChangeArrowheads="1"/>
        </xdr:cNvSpPr>
      </xdr:nvSpPr>
      <xdr:spPr bwMode="auto">
        <a:xfrm>
          <a:off x="2124075" y="2286000"/>
          <a:ext cx="10572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17</xdr:row>
      <xdr:rowOff>57150</xdr:rowOff>
    </xdr:from>
    <xdr:to>
      <xdr:col>44</xdr:col>
      <xdr:colOff>57150</xdr:colOff>
      <xdr:row>18</xdr:row>
      <xdr:rowOff>57150</xdr:rowOff>
    </xdr:to>
    <xdr:sp macro="" textlink="">
      <xdr:nvSpPr>
        <xdr:cNvPr id="20524" name="Text Box 44">
          <a:extLst>
            <a:ext uri="{FF2B5EF4-FFF2-40B4-BE49-F238E27FC236}">
              <a16:creationId xmlns:a16="http://schemas.microsoft.com/office/drawing/2014/main" id="{00000000-0008-0000-0000-00002C500000}"/>
            </a:ext>
          </a:extLst>
        </xdr:cNvPr>
        <xdr:cNvSpPr txBox="1">
          <a:spLocks noChangeArrowheads="1"/>
        </xdr:cNvSpPr>
      </xdr:nvSpPr>
      <xdr:spPr bwMode="auto">
        <a:xfrm>
          <a:off x="3476625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28575</xdr:colOff>
      <xdr:row>17</xdr:row>
      <xdr:rowOff>47625</xdr:rowOff>
    </xdr:from>
    <xdr:to>
      <xdr:col>71</xdr:col>
      <xdr:colOff>28575</xdr:colOff>
      <xdr:row>18</xdr:row>
      <xdr:rowOff>47625</xdr:rowOff>
    </xdr:to>
    <xdr:sp macro="" textlink="">
      <xdr:nvSpPr>
        <xdr:cNvPr id="20525" name="Text Box 45">
          <a:extLst>
            <a:ext uri="{FF2B5EF4-FFF2-40B4-BE49-F238E27FC236}">
              <a16:creationId xmlns:a16="http://schemas.microsoft.com/office/drawing/2014/main" id="{00000000-0008-0000-0000-00002D500000}"/>
            </a:ext>
          </a:extLst>
        </xdr:cNvPr>
        <xdr:cNvSpPr txBox="1">
          <a:spLocks noChangeArrowheads="1"/>
        </xdr:cNvSpPr>
      </xdr:nvSpPr>
      <xdr:spPr bwMode="auto">
        <a:xfrm>
          <a:off x="60198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47625</xdr:colOff>
      <xdr:row>17</xdr:row>
      <xdr:rowOff>47625</xdr:rowOff>
    </xdr:from>
    <xdr:to>
      <xdr:col>86</xdr:col>
      <xdr:colOff>47625</xdr:colOff>
      <xdr:row>18</xdr:row>
      <xdr:rowOff>57150</xdr:rowOff>
    </xdr:to>
    <xdr:sp macro="" textlink="">
      <xdr:nvSpPr>
        <xdr:cNvPr id="20526" name="Text Box 46">
          <a:extLst>
            <a:ext uri="{FF2B5EF4-FFF2-40B4-BE49-F238E27FC236}">
              <a16:creationId xmlns:a16="http://schemas.microsoft.com/office/drawing/2014/main" id="{00000000-0008-0000-0000-00002E500000}"/>
            </a:ext>
          </a:extLst>
        </xdr:cNvPr>
        <xdr:cNvSpPr txBox="1">
          <a:spLocks noChangeArrowheads="1"/>
        </xdr:cNvSpPr>
      </xdr:nvSpPr>
      <xdr:spPr bwMode="auto">
        <a:xfrm>
          <a:off x="7181850" y="2286000"/>
          <a:ext cx="10477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</sheetPr>
  <dimension ref="B2:B37"/>
  <sheetViews>
    <sheetView tabSelected="1" zoomScaleNormal="100" workbookViewId="0"/>
  </sheetViews>
  <sheetFormatPr defaultRowHeight="13.5"/>
  <sheetData>
    <row r="2" spans="2:2">
      <c r="B2" s="71" t="s">
        <v>154</v>
      </c>
    </row>
    <row r="4" spans="2:2">
      <c r="B4" t="s">
        <v>155</v>
      </c>
    </row>
    <row r="5" spans="2:2">
      <c r="B5" s="72" t="s">
        <v>191</v>
      </c>
    </row>
    <row r="6" spans="2:2">
      <c r="B6" s="72" t="s">
        <v>192</v>
      </c>
    </row>
    <row r="7" spans="2:2">
      <c r="B7" s="72" t="s">
        <v>193</v>
      </c>
    </row>
    <row r="8" spans="2:2">
      <c r="B8" s="98" t="s">
        <v>194</v>
      </c>
    </row>
    <row r="10" spans="2:2">
      <c r="B10" s="72" t="s">
        <v>156</v>
      </c>
    </row>
    <row r="12" spans="2:2">
      <c r="B12" s="71" t="s">
        <v>157</v>
      </c>
    </row>
    <row r="14" spans="2:2">
      <c r="B14" t="s">
        <v>158</v>
      </c>
    </row>
    <row r="15" spans="2:2">
      <c r="B15" t="s">
        <v>159</v>
      </c>
    </row>
    <row r="17" spans="2:2">
      <c r="B17" s="71" t="s">
        <v>160</v>
      </c>
    </row>
    <row r="19" spans="2:2">
      <c r="B19" t="s">
        <v>189</v>
      </c>
    </row>
    <row r="20" spans="2:2">
      <c r="B20" t="s">
        <v>190</v>
      </c>
    </row>
    <row r="22" spans="2:2">
      <c r="B22" s="71" t="s">
        <v>161</v>
      </c>
    </row>
    <row r="24" spans="2:2">
      <c r="B24" t="s">
        <v>162</v>
      </c>
    </row>
    <row r="25" spans="2:2">
      <c r="B25" t="s">
        <v>159</v>
      </c>
    </row>
    <row r="26" spans="2:2">
      <c r="B26" t="s">
        <v>169</v>
      </c>
    </row>
    <row r="27" spans="2:2">
      <c r="B27" t="s">
        <v>175</v>
      </c>
    </row>
    <row r="29" spans="2:2">
      <c r="B29" s="71" t="s">
        <v>170</v>
      </c>
    </row>
    <row r="31" spans="2:2">
      <c r="B31" t="s">
        <v>171</v>
      </c>
    </row>
    <row r="32" spans="2:2">
      <c r="B32" t="s">
        <v>188</v>
      </c>
    </row>
    <row r="34" spans="2:2">
      <c r="B34" s="71" t="s">
        <v>172</v>
      </c>
    </row>
    <row r="36" spans="2:2">
      <c r="B36" t="s">
        <v>173</v>
      </c>
    </row>
    <row r="37" spans="2:2">
      <c r="B37" t="s">
        <v>174</v>
      </c>
    </row>
  </sheetData>
  <sheetProtection sheet="1" objects="1" scenarios="1"/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M31"/>
  <sheetViews>
    <sheetView zoomScaleNormal="100" workbookViewId="0">
      <selection activeCell="C2" sqref="C2"/>
    </sheetView>
  </sheetViews>
  <sheetFormatPr defaultRowHeight="18.75" customHeight="1"/>
  <cols>
    <col min="1" max="1" width="4.5" customWidth="1"/>
    <col min="2" max="2" width="17.25" customWidth="1"/>
    <col min="3" max="3" width="6.25" customWidth="1"/>
    <col min="4" max="4" width="4.5" customWidth="1"/>
    <col min="5" max="5" width="5" customWidth="1"/>
    <col min="6" max="6" width="4.75" customWidth="1"/>
    <col min="8" max="8" width="3.625" customWidth="1"/>
    <col min="9" max="9" width="4.375" customWidth="1"/>
  </cols>
  <sheetData>
    <row r="2" spans="2:9" ht="18.75" customHeight="1">
      <c r="B2" t="s">
        <v>90</v>
      </c>
      <c r="C2" s="108"/>
      <c r="D2" s="4" t="s">
        <v>91</v>
      </c>
      <c r="E2" s="193"/>
      <c r="F2" s="193"/>
    </row>
    <row r="4" spans="2:9" ht="18.75" customHeight="1">
      <c r="B4" t="s">
        <v>92</v>
      </c>
      <c r="C4" s="194"/>
      <c r="D4" s="195"/>
      <c r="E4" s="195"/>
      <c r="F4" s="195"/>
      <c r="G4" s="195"/>
      <c r="H4" s="196"/>
    </row>
    <row r="5" spans="2:9" ht="18.75" customHeight="1">
      <c r="B5" t="s">
        <v>95</v>
      </c>
      <c r="C5" s="194"/>
      <c r="D5" s="195"/>
      <c r="E5" s="195"/>
      <c r="F5" s="195"/>
      <c r="G5" s="195"/>
      <c r="H5" s="196"/>
    </row>
    <row r="7" spans="2:9" ht="18.75" customHeight="1">
      <c r="B7" t="s">
        <v>93</v>
      </c>
      <c r="C7" s="194"/>
      <c r="D7" s="195"/>
      <c r="E7" s="195"/>
      <c r="F7" s="195"/>
      <c r="G7" s="195"/>
      <c r="H7" s="196"/>
    </row>
    <row r="9" spans="2:9" ht="18.75" customHeight="1">
      <c r="B9" t="s">
        <v>94</v>
      </c>
      <c r="C9" s="194"/>
      <c r="D9" s="195"/>
      <c r="E9" s="196"/>
      <c r="F9" s="15"/>
    </row>
    <row r="10" spans="2:9" ht="18.75" customHeight="1">
      <c r="C10" s="15"/>
      <c r="D10" s="15"/>
      <c r="E10" s="15"/>
      <c r="F10" s="15"/>
    </row>
    <row r="11" spans="2:9" ht="18.75" customHeight="1">
      <c r="B11" t="s">
        <v>99</v>
      </c>
      <c r="C11" s="197"/>
      <c r="D11" s="197"/>
      <c r="E11" s="197"/>
      <c r="F11" s="197"/>
    </row>
    <row r="13" spans="2:9" ht="18.75" customHeight="1">
      <c r="B13" t="s">
        <v>0</v>
      </c>
      <c r="C13" s="113">
        <v>15</v>
      </c>
      <c r="D13" s="108"/>
      <c r="E13" s="108"/>
      <c r="F13" s="193"/>
      <c r="G13" s="193"/>
      <c r="H13" s="193"/>
      <c r="I13" s="193"/>
    </row>
    <row r="15" spans="2:9" ht="18.75" customHeight="1">
      <c r="B15" t="s">
        <v>96</v>
      </c>
      <c r="C15" s="198">
        <v>1503</v>
      </c>
      <c r="D15" s="198"/>
      <c r="E15" s="4" t="s">
        <v>91</v>
      </c>
      <c r="F15" s="193"/>
      <c r="G15" s="193"/>
      <c r="H15" s="4" t="s">
        <v>91</v>
      </c>
      <c r="I15" s="108"/>
    </row>
    <row r="17" spans="2:13" ht="18.75" customHeight="1">
      <c r="B17" t="s">
        <v>97</v>
      </c>
      <c r="C17" s="203"/>
      <c r="D17" s="203"/>
    </row>
    <row r="18" spans="2:13" ht="18.75" customHeight="1">
      <c r="B18" t="s">
        <v>98</v>
      </c>
      <c r="C18" s="197"/>
      <c r="D18" s="197"/>
      <c r="E18" s="197"/>
      <c r="F18" s="197"/>
      <c r="G18" s="197"/>
      <c r="H18" s="197"/>
      <c r="I18" s="197"/>
    </row>
    <row r="20" spans="2:13" ht="18.75" customHeight="1">
      <c r="B20" t="s">
        <v>199</v>
      </c>
      <c r="C20" s="204"/>
      <c r="D20" s="204"/>
      <c r="E20" s="204"/>
    </row>
    <row r="21" spans="2:13" ht="18.75" customHeight="1">
      <c r="C21" s="60"/>
      <c r="D21" s="60"/>
      <c r="E21" s="60"/>
    </row>
    <row r="22" spans="2:13" ht="18.75" customHeight="1">
      <c r="B22" t="s">
        <v>200</v>
      </c>
      <c r="C22" s="205"/>
      <c r="D22" s="206"/>
      <c r="E22" s="207"/>
    </row>
    <row r="23" spans="2:13" ht="18.75" customHeight="1">
      <c r="C23" s="60"/>
      <c r="D23" s="60"/>
      <c r="E23" s="60"/>
    </row>
    <row r="24" spans="2:13" ht="18.75" customHeight="1">
      <c r="B24" s="200" t="s">
        <v>149</v>
      </c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2"/>
    </row>
    <row r="25" spans="2:13" ht="18.75" customHeight="1">
      <c r="B25" s="61" t="s">
        <v>150</v>
      </c>
      <c r="M25" s="6"/>
    </row>
    <row r="26" spans="2:13" ht="18.75" customHeight="1">
      <c r="B26" s="5" t="s">
        <v>117</v>
      </c>
      <c r="C26" t="s">
        <v>119</v>
      </c>
      <c r="D26" s="205"/>
      <c r="E26" s="206"/>
      <c r="F26" s="207"/>
      <c r="G26" t="s">
        <v>118</v>
      </c>
      <c r="H26" s="199" t="s">
        <v>148</v>
      </c>
      <c r="I26" s="199"/>
      <c r="J26" s="62">
        <f>報告書!AY39/2</f>
        <v>0</v>
      </c>
      <c r="K26" t="s">
        <v>146</v>
      </c>
      <c r="L26" s="49">
        <f>報告書!AY39*2</f>
        <v>0</v>
      </c>
      <c r="M26" s="6" t="s">
        <v>147</v>
      </c>
    </row>
    <row r="27" spans="2:13" ht="18.75" customHeight="1">
      <c r="B27" s="5"/>
      <c r="C27" t="s">
        <v>120</v>
      </c>
      <c r="D27" s="205"/>
      <c r="E27" s="206"/>
      <c r="F27" s="207"/>
      <c r="G27" t="s">
        <v>118</v>
      </c>
      <c r="H27" s="199" t="s">
        <v>148</v>
      </c>
      <c r="I27" s="199"/>
      <c r="J27" s="49">
        <f>報告書!CM39/2</f>
        <v>0</v>
      </c>
      <c r="K27" t="s">
        <v>146</v>
      </c>
      <c r="L27" s="49">
        <f>報告書!CM39*2</f>
        <v>0</v>
      </c>
      <c r="M27" s="6" t="s">
        <v>147</v>
      </c>
    </row>
    <row r="28" spans="2:13" ht="18.75" customHeight="1">
      <c r="B28" s="5"/>
      <c r="M28" s="6"/>
    </row>
    <row r="29" spans="2:13" ht="18.75" customHeight="1">
      <c r="B29" s="61" t="s">
        <v>145</v>
      </c>
      <c r="M29" s="6"/>
    </row>
    <row r="30" spans="2:13" ht="18.75" customHeight="1">
      <c r="B30" s="5" t="s">
        <v>144</v>
      </c>
      <c r="C30" s="190"/>
      <c r="D30" s="191"/>
      <c r="E30" s="192"/>
      <c r="G30" t="s">
        <v>198</v>
      </c>
      <c r="M30" s="6"/>
    </row>
    <row r="31" spans="2:13" ht="18.75" customHeight="1"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9"/>
    </row>
  </sheetData>
  <sheetProtection sheet="1" selectLockedCells="1"/>
  <mergeCells count="20">
    <mergeCell ref="C18:I18"/>
    <mergeCell ref="F15:G15"/>
    <mergeCell ref="D26:F26"/>
    <mergeCell ref="D27:F27"/>
    <mergeCell ref="C30:E30"/>
    <mergeCell ref="E2:F2"/>
    <mergeCell ref="C4:H4"/>
    <mergeCell ref="C7:H7"/>
    <mergeCell ref="C9:E9"/>
    <mergeCell ref="C5:H5"/>
    <mergeCell ref="C11:F11"/>
    <mergeCell ref="C15:D15"/>
    <mergeCell ref="H26:I26"/>
    <mergeCell ref="H27:I27"/>
    <mergeCell ref="B24:M24"/>
    <mergeCell ref="H13:I13"/>
    <mergeCell ref="F13:G13"/>
    <mergeCell ref="C17:D17"/>
    <mergeCell ref="C20:E20"/>
    <mergeCell ref="C22:E22"/>
  </mergeCells>
  <phoneticPr fontId="4"/>
  <dataValidations count="1">
    <dataValidation imeMode="halfAlpha" allowBlank="1" showInputMessage="1" showErrorMessage="1" sqref="C30:E30 D26:F27 C2 E2:F2 C11:F11 F13:G13 H13:I13 I15 F15:G15 C17:D17" xr:uid="{FC0E5CBA-8064-4C14-BF85-50F9067A6B2D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28"/>
  <sheetViews>
    <sheetView view="pageBreakPreview" zoomScale="85" zoomScaleNormal="100" zoomScaleSheetLayoutView="85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H9" sqref="H9"/>
    </sheetView>
  </sheetViews>
  <sheetFormatPr defaultColWidth="9" defaultRowHeight="13.5"/>
  <cols>
    <col min="1" max="1" width="5.5" style="82" customWidth="1"/>
    <col min="2" max="3" width="5" style="82" customWidth="1"/>
    <col min="4" max="4" width="8.125" style="82" customWidth="1"/>
    <col min="5" max="5" width="15.75" style="82" customWidth="1"/>
    <col min="6" max="6" width="8.125" style="82" customWidth="1"/>
    <col min="7" max="7" width="15.75" style="82" customWidth="1"/>
    <col min="8" max="8" width="8.125" style="82" customWidth="1"/>
    <col min="9" max="9" width="15.75" style="82" customWidth="1"/>
    <col min="10" max="16384" width="9" style="82"/>
  </cols>
  <sheetData>
    <row r="1" spans="1:9" ht="27.95" customHeight="1">
      <c r="A1" s="224">
        <v>5</v>
      </c>
      <c r="B1" s="224"/>
      <c r="C1" s="224"/>
      <c r="D1" s="80" t="s">
        <v>182</v>
      </c>
      <c r="E1" s="81"/>
      <c r="F1" s="81"/>
      <c r="G1" s="81"/>
      <c r="H1" s="81"/>
      <c r="I1" s="81"/>
    </row>
    <row r="2" spans="1:9" ht="27.95" customHeight="1">
      <c r="G2" s="83"/>
    </row>
    <row r="3" spans="1:9" s="85" customFormat="1" ht="18.75" customHeight="1" thickBot="1">
      <c r="A3" s="84" t="s">
        <v>183</v>
      </c>
    </row>
    <row r="4" spans="1:9" s="86" customFormat="1" ht="23.25" customHeight="1">
      <c r="A4" s="218"/>
      <c r="B4" s="219"/>
      <c r="C4" s="220"/>
      <c r="D4" s="214" t="s">
        <v>176</v>
      </c>
      <c r="E4" s="215"/>
      <c r="F4" s="216" t="s">
        <v>180</v>
      </c>
      <c r="G4" s="216"/>
      <c r="H4" s="215" t="s">
        <v>179</v>
      </c>
      <c r="I4" s="217"/>
    </row>
    <row r="5" spans="1:9" s="86" customFormat="1" ht="23.25" customHeight="1" thickBot="1">
      <c r="A5" s="221"/>
      <c r="B5" s="222"/>
      <c r="C5" s="223"/>
      <c r="D5" s="87" t="s">
        <v>177</v>
      </c>
      <c r="E5" s="88" t="s">
        <v>178</v>
      </c>
      <c r="F5" s="88" t="s">
        <v>177</v>
      </c>
      <c r="G5" s="88" t="s">
        <v>178</v>
      </c>
      <c r="H5" s="88" t="s">
        <v>177</v>
      </c>
      <c r="I5" s="89" t="s">
        <v>178</v>
      </c>
    </row>
    <row r="6" spans="1:9" ht="23.25" customHeight="1">
      <c r="A6" s="225">
        <f>A1</f>
        <v>5</v>
      </c>
      <c r="B6" s="226"/>
      <c r="C6" s="227"/>
      <c r="D6" s="73"/>
      <c r="E6" s="42"/>
      <c r="F6" s="41"/>
      <c r="G6" s="41"/>
      <c r="H6" s="41"/>
      <c r="I6" s="74"/>
    </row>
    <row r="7" spans="1:9" ht="23.25" customHeight="1">
      <c r="A7" s="211" t="s">
        <v>86</v>
      </c>
      <c r="B7" s="212"/>
      <c r="C7" s="213"/>
      <c r="D7" s="73"/>
      <c r="E7" s="42"/>
      <c r="F7" s="42"/>
      <c r="G7" s="42"/>
      <c r="H7" s="42"/>
      <c r="I7" s="75"/>
    </row>
    <row r="8" spans="1:9" ht="23.25" customHeight="1">
      <c r="A8" s="211" t="s">
        <v>85</v>
      </c>
      <c r="B8" s="212"/>
      <c r="C8" s="213"/>
      <c r="D8" s="73"/>
      <c r="E8" s="42"/>
      <c r="F8" s="42"/>
      <c r="G8" s="42"/>
      <c r="H8" s="42"/>
      <c r="I8" s="75"/>
    </row>
    <row r="9" spans="1:9" ht="23.25" customHeight="1">
      <c r="A9" s="211" t="s">
        <v>84</v>
      </c>
      <c r="B9" s="212"/>
      <c r="C9" s="213"/>
      <c r="D9" s="73"/>
      <c r="E9" s="42"/>
      <c r="F9" s="42"/>
      <c r="G9" s="42"/>
      <c r="H9" s="42"/>
      <c r="I9" s="75"/>
    </row>
    <row r="10" spans="1:9" ht="23.25" customHeight="1">
      <c r="A10" s="211" t="s">
        <v>83</v>
      </c>
      <c r="B10" s="212"/>
      <c r="C10" s="213"/>
      <c r="D10" s="73"/>
      <c r="E10" s="42"/>
      <c r="F10" s="42"/>
      <c r="G10" s="42"/>
      <c r="H10" s="42"/>
      <c r="I10" s="75"/>
    </row>
    <row r="11" spans="1:9" ht="23.25" customHeight="1">
      <c r="A11" s="211" t="s">
        <v>82</v>
      </c>
      <c r="B11" s="212"/>
      <c r="C11" s="213"/>
      <c r="D11" s="73"/>
      <c r="E11" s="42"/>
      <c r="F11" s="42"/>
      <c r="G11" s="42"/>
      <c r="H11" s="42"/>
      <c r="I11" s="75"/>
    </row>
    <row r="12" spans="1:9" ht="23.25" customHeight="1">
      <c r="A12" s="211" t="s">
        <v>81</v>
      </c>
      <c r="B12" s="212"/>
      <c r="C12" s="213"/>
      <c r="D12" s="73"/>
      <c r="E12" s="42"/>
      <c r="F12" s="42"/>
      <c r="G12" s="42"/>
      <c r="H12" s="42"/>
      <c r="I12" s="76"/>
    </row>
    <row r="13" spans="1:9" ht="23.25" customHeight="1">
      <c r="A13" s="211" t="s">
        <v>80</v>
      </c>
      <c r="B13" s="212"/>
      <c r="C13" s="213"/>
      <c r="D13" s="73"/>
      <c r="E13" s="42"/>
      <c r="F13" s="42"/>
      <c r="G13" s="42"/>
      <c r="H13" s="42"/>
      <c r="I13" s="75"/>
    </row>
    <row r="14" spans="1:9" ht="23.25" customHeight="1">
      <c r="A14" s="211" t="s">
        <v>79</v>
      </c>
      <c r="B14" s="212"/>
      <c r="C14" s="213"/>
      <c r="D14" s="73"/>
      <c r="E14" s="42"/>
      <c r="F14" s="42"/>
      <c r="G14" s="42"/>
      <c r="H14" s="42"/>
      <c r="I14" s="74"/>
    </row>
    <row r="15" spans="1:9" ht="23.25" customHeight="1">
      <c r="A15" s="208">
        <f>A1+1</f>
        <v>6</v>
      </c>
      <c r="B15" s="209"/>
      <c r="C15" s="210"/>
      <c r="D15" s="73"/>
      <c r="E15" s="42"/>
      <c r="F15" s="42"/>
      <c r="G15" s="42"/>
      <c r="H15" s="42"/>
      <c r="I15" s="74"/>
    </row>
    <row r="16" spans="1:9" ht="23.25" customHeight="1">
      <c r="A16" s="211" t="s">
        <v>78</v>
      </c>
      <c r="B16" s="212"/>
      <c r="C16" s="213"/>
      <c r="D16" s="73"/>
      <c r="E16" s="42"/>
      <c r="F16" s="42"/>
      <c r="G16" s="42"/>
      <c r="H16" s="42"/>
      <c r="I16" s="75"/>
    </row>
    <row r="17" spans="1:9" ht="23.25" customHeight="1">
      <c r="A17" s="230" t="s">
        <v>77</v>
      </c>
      <c r="B17" s="231"/>
      <c r="C17" s="232"/>
      <c r="D17" s="73"/>
      <c r="E17" s="42"/>
      <c r="F17" s="42"/>
      <c r="G17" s="42"/>
      <c r="H17" s="42"/>
      <c r="I17" s="75"/>
    </row>
    <row r="18" spans="1:9" ht="23.25" customHeight="1">
      <c r="A18" s="90" t="s">
        <v>87</v>
      </c>
      <c r="B18" s="78"/>
      <c r="C18" s="91" t="s">
        <v>88</v>
      </c>
      <c r="D18" s="73"/>
      <c r="E18" s="42"/>
      <c r="F18" s="42"/>
      <c r="G18" s="42"/>
      <c r="H18" s="42"/>
      <c r="I18" s="75"/>
    </row>
    <row r="19" spans="1:9" ht="23.25" customHeight="1">
      <c r="A19" s="90" t="s">
        <v>87</v>
      </c>
      <c r="B19" s="78"/>
      <c r="C19" s="91" t="s">
        <v>89</v>
      </c>
      <c r="D19" s="73"/>
      <c r="E19" s="42"/>
      <c r="F19" s="42"/>
      <c r="G19" s="42"/>
      <c r="H19" s="42"/>
      <c r="I19" s="76"/>
    </row>
    <row r="20" spans="1:9" ht="23.25" customHeight="1" thickBot="1">
      <c r="A20" s="92" t="s">
        <v>87</v>
      </c>
      <c r="B20" s="79"/>
      <c r="C20" s="93" t="s">
        <v>31</v>
      </c>
      <c r="D20" s="73"/>
      <c r="E20" s="42"/>
      <c r="F20" s="42"/>
      <c r="G20" s="42"/>
      <c r="H20" s="42"/>
      <c r="I20" s="76"/>
    </row>
    <row r="21" spans="1:9" ht="23.25" customHeight="1" thickBot="1">
      <c r="A21" s="233" t="s">
        <v>76</v>
      </c>
      <c r="B21" s="234"/>
      <c r="C21" s="234"/>
      <c r="D21" s="94">
        <f>SUM(D6:D20)</f>
        <v>0</v>
      </c>
      <c r="E21" s="95">
        <f>SUM(E6:E20)</f>
        <v>0</v>
      </c>
      <c r="F21" s="95">
        <f t="shared" ref="F21:I21" si="0">SUM(F6:F20)</f>
        <v>0</v>
      </c>
      <c r="G21" s="95">
        <f t="shared" si="0"/>
        <v>0</v>
      </c>
      <c r="H21" s="95">
        <f t="shared" si="0"/>
        <v>0</v>
      </c>
      <c r="I21" s="96">
        <f t="shared" si="0"/>
        <v>0</v>
      </c>
    </row>
    <row r="22" spans="1:9" ht="26.25" customHeight="1">
      <c r="A22" s="97">
        <v>1</v>
      </c>
      <c r="B22" s="229">
        <f>A1</f>
        <v>5</v>
      </c>
      <c r="C22" s="229"/>
      <c r="D22" s="229"/>
      <c r="E22" s="228">
        <f>A15</f>
        <v>6</v>
      </c>
      <c r="F22" s="228"/>
      <c r="G22" s="80" t="s">
        <v>184</v>
      </c>
    </row>
    <row r="23" spans="1:9" ht="26.25" customHeight="1">
      <c r="A23" s="82">
        <v>2</v>
      </c>
      <c r="B23" s="80" t="s">
        <v>181</v>
      </c>
    </row>
    <row r="25" spans="1:9">
      <c r="B25" s="80"/>
    </row>
    <row r="28" spans="1:9" ht="15" customHeight="1"/>
  </sheetData>
  <sheetProtection sheet="1" objects="1" scenarios="1" selectLockedCells="1"/>
  <mergeCells count="20">
    <mergeCell ref="E22:F22"/>
    <mergeCell ref="B22:D22"/>
    <mergeCell ref="A16:C16"/>
    <mergeCell ref="A17:C17"/>
    <mergeCell ref="A21:C21"/>
    <mergeCell ref="A1:C1"/>
    <mergeCell ref="A9:C9"/>
    <mergeCell ref="A10:C10"/>
    <mergeCell ref="A11:C11"/>
    <mergeCell ref="A6:C6"/>
    <mergeCell ref="A7:C7"/>
    <mergeCell ref="A8:C8"/>
    <mergeCell ref="A15:C15"/>
    <mergeCell ref="A12:C12"/>
    <mergeCell ref="D4:E4"/>
    <mergeCell ref="F4:G4"/>
    <mergeCell ref="H4:I4"/>
    <mergeCell ref="A4:C5"/>
    <mergeCell ref="A13:C13"/>
    <mergeCell ref="A14:C14"/>
  </mergeCells>
  <phoneticPr fontId="4"/>
  <dataValidations xWindow="226" yWindow="394" count="1">
    <dataValidation type="whole" allowBlank="1" showInputMessage="1" showErrorMessage="1" sqref="D6:I20" xr:uid="{00000000-0002-0000-0200-000000000000}">
      <formula1>1</formula1>
      <formula2>9999999999</formula2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M28"/>
  <sheetViews>
    <sheetView view="pageBreakPreview" zoomScale="85" zoomScaleNormal="100" zoomScaleSheet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7" sqref="E7"/>
    </sheetView>
  </sheetViews>
  <sheetFormatPr defaultColWidth="9" defaultRowHeight="13.5"/>
  <cols>
    <col min="1" max="1" width="5.5" style="82" customWidth="1"/>
    <col min="2" max="3" width="5" style="82" customWidth="1"/>
    <col min="4" max="4" width="8.125" style="82" customWidth="1"/>
    <col min="5" max="5" width="15.75" style="82" customWidth="1"/>
    <col min="6" max="6" width="8.125" style="82" customWidth="1"/>
    <col min="7" max="7" width="15.75" style="82" customWidth="1"/>
    <col min="8" max="8" width="6.5" style="82" customWidth="1"/>
    <col min="9" max="16384" width="9" style="82"/>
  </cols>
  <sheetData>
    <row r="1" spans="1:7" ht="27.95" customHeight="1">
      <c r="A1" s="224">
        <f>労災賃金報告【１】!A1</f>
        <v>5</v>
      </c>
      <c r="B1" s="224"/>
      <c r="C1" s="224"/>
      <c r="D1" s="80" t="s">
        <v>185</v>
      </c>
      <c r="E1" s="81"/>
      <c r="F1" s="81"/>
      <c r="G1" s="81"/>
    </row>
    <row r="2" spans="1:7" ht="27.95" customHeight="1"/>
    <row r="3" spans="1:7" s="85" customFormat="1" ht="18.75" customHeight="1" thickBot="1">
      <c r="A3" s="84" t="s">
        <v>186</v>
      </c>
    </row>
    <row r="4" spans="1:7" s="86" customFormat="1" ht="23.25" customHeight="1">
      <c r="A4" s="218"/>
      <c r="B4" s="219"/>
      <c r="C4" s="220"/>
      <c r="D4" s="214" t="s">
        <v>187</v>
      </c>
      <c r="E4" s="215"/>
      <c r="F4" s="215" t="s">
        <v>179</v>
      </c>
      <c r="G4" s="217"/>
    </row>
    <row r="5" spans="1:7" s="86" customFormat="1" ht="23.25" customHeight="1" thickBot="1">
      <c r="A5" s="221"/>
      <c r="B5" s="222"/>
      <c r="C5" s="223"/>
      <c r="D5" s="87" t="s">
        <v>177</v>
      </c>
      <c r="E5" s="88" t="s">
        <v>178</v>
      </c>
      <c r="F5" s="88" t="s">
        <v>177</v>
      </c>
      <c r="G5" s="89" t="s">
        <v>178</v>
      </c>
    </row>
    <row r="6" spans="1:7" ht="23.25" customHeight="1">
      <c r="A6" s="225">
        <f>A1</f>
        <v>5</v>
      </c>
      <c r="B6" s="226"/>
      <c r="C6" s="227"/>
      <c r="D6" s="73"/>
      <c r="E6" s="42"/>
      <c r="F6" s="41"/>
      <c r="G6" s="74"/>
    </row>
    <row r="7" spans="1:7" ht="23.25" customHeight="1">
      <c r="A7" s="211" t="s">
        <v>86</v>
      </c>
      <c r="B7" s="212"/>
      <c r="C7" s="213"/>
      <c r="D7" s="73"/>
      <c r="E7" s="42"/>
      <c r="F7" s="42"/>
      <c r="G7" s="75"/>
    </row>
    <row r="8" spans="1:7" ht="23.25" customHeight="1">
      <c r="A8" s="211" t="s">
        <v>85</v>
      </c>
      <c r="B8" s="212"/>
      <c r="C8" s="213"/>
      <c r="D8" s="73"/>
      <c r="E8" s="42"/>
      <c r="F8" s="42"/>
      <c r="G8" s="75"/>
    </row>
    <row r="9" spans="1:7" ht="23.25" customHeight="1">
      <c r="A9" s="211" t="s">
        <v>84</v>
      </c>
      <c r="B9" s="212"/>
      <c r="C9" s="213"/>
      <c r="D9" s="73"/>
      <c r="E9" s="42"/>
      <c r="F9" s="42"/>
      <c r="G9" s="75"/>
    </row>
    <row r="10" spans="1:7" ht="23.25" customHeight="1">
      <c r="A10" s="211" t="s">
        <v>83</v>
      </c>
      <c r="B10" s="212"/>
      <c r="C10" s="213"/>
      <c r="D10" s="73"/>
      <c r="E10" s="42"/>
      <c r="F10" s="42"/>
      <c r="G10" s="75"/>
    </row>
    <row r="11" spans="1:7" ht="23.25" customHeight="1">
      <c r="A11" s="211" t="s">
        <v>82</v>
      </c>
      <c r="B11" s="212"/>
      <c r="C11" s="213"/>
      <c r="D11" s="73"/>
      <c r="E11" s="42"/>
      <c r="F11" s="42"/>
      <c r="G11" s="75"/>
    </row>
    <row r="12" spans="1:7" ht="23.25" customHeight="1">
      <c r="A12" s="211" t="s">
        <v>81</v>
      </c>
      <c r="B12" s="212"/>
      <c r="C12" s="213"/>
      <c r="D12" s="73"/>
      <c r="E12" s="42"/>
      <c r="F12" s="42"/>
      <c r="G12" s="76"/>
    </row>
    <row r="13" spans="1:7" ht="23.25" customHeight="1">
      <c r="A13" s="211" t="s">
        <v>80</v>
      </c>
      <c r="B13" s="212"/>
      <c r="C13" s="213"/>
      <c r="D13" s="73"/>
      <c r="E13" s="42"/>
      <c r="F13" s="42"/>
      <c r="G13" s="75"/>
    </row>
    <row r="14" spans="1:7" ht="23.25" customHeight="1">
      <c r="A14" s="211" t="s">
        <v>79</v>
      </c>
      <c r="B14" s="212"/>
      <c r="C14" s="213"/>
      <c r="D14" s="73"/>
      <c r="E14" s="42"/>
      <c r="F14" s="42"/>
      <c r="G14" s="74"/>
    </row>
    <row r="15" spans="1:7" ht="23.25" customHeight="1">
      <c r="A15" s="208">
        <f>A1+1</f>
        <v>6</v>
      </c>
      <c r="B15" s="209"/>
      <c r="C15" s="210"/>
      <c r="D15" s="73"/>
      <c r="E15" s="42"/>
      <c r="F15" s="42"/>
      <c r="G15" s="74"/>
    </row>
    <row r="16" spans="1:7" ht="23.25" customHeight="1">
      <c r="A16" s="211" t="s">
        <v>78</v>
      </c>
      <c r="B16" s="212"/>
      <c r="C16" s="213"/>
      <c r="D16" s="73"/>
      <c r="E16" s="42"/>
      <c r="F16" s="42"/>
      <c r="G16" s="75"/>
    </row>
    <row r="17" spans="1:13" ht="23.25" customHeight="1">
      <c r="A17" s="230" t="s">
        <v>77</v>
      </c>
      <c r="B17" s="231"/>
      <c r="C17" s="232"/>
      <c r="D17" s="73"/>
      <c r="E17" s="42"/>
      <c r="F17" s="42"/>
      <c r="G17" s="75"/>
    </row>
    <row r="18" spans="1:13" ht="23.25" customHeight="1">
      <c r="A18" s="90" t="s">
        <v>87</v>
      </c>
      <c r="B18" s="78"/>
      <c r="C18" s="91" t="s">
        <v>88</v>
      </c>
      <c r="D18" s="73"/>
      <c r="E18" s="42"/>
      <c r="F18" s="42"/>
      <c r="G18" s="75"/>
    </row>
    <row r="19" spans="1:13" ht="23.25" customHeight="1">
      <c r="A19" s="90" t="s">
        <v>87</v>
      </c>
      <c r="B19" s="78"/>
      <c r="C19" s="91" t="s">
        <v>89</v>
      </c>
      <c r="D19" s="73"/>
      <c r="E19" s="42"/>
      <c r="F19" s="42"/>
      <c r="G19" s="76"/>
    </row>
    <row r="20" spans="1:13" ht="23.25" customHeight="1" thickBot="1">
      <c r="A20" s="92" t="s">
        <v>87</v>
      </c>
      <c r="B20" s="79"/>
      <c r="C20" s="93" t="s">
        <v>31</v>
      </c>
      <c r="D20" s="77"/>
      <c r="E20" s="42"/>
      <c r="F20" s="42"/>
      <c r="G20" s="76"/>
    </row>
    <row r="21" spans="1:13" ht="23.25" customHeight="1" thickBot="1">
      <c r="A21" s="233" t="s">
        <v>76</v>
      </c>
      <c r="B21" s="234"/>
      <c r="C21" s="234"/>
      <c r="D21" s="94">
        <f>SUM(D6:D20)</f>
        <v>0</v>
      </c>
      <c r="E21" s="95">
        <f>SUM(E6:E20)</f>
        <v>0</v>
      </c>
      <c r="F21" s="95">
        <f t="shared" ref="F21:G21" si="0">SUM(F6:F20)</f>
        <v>0</v>
      </c>
      <c r="G21" s="96">
        <f t="shared" si="0"/>
        <v>0</v>
      </c>
    </row>
    <row r="22" spans="1:13" ht="26.25" customHeight="1">
      <c r="A22" s="97">
        <v>1</v>
      </c>
      <c r="B22" s="229">
        <f>A1</f>
        <v>5</v>
      </c>
      <c r="C22" s="229"/>
      <c r="D22" s="229"/>
      <c r="E22" s="235">
        <f>A15</f>
        <v>6</v>
      </c>
      <c r="F22" s="235"/>
      <c r="G22" s="235"/>
      <c r="H22" s="235"/>
      <c r="I22" s="235"/>
      <c r="J22" s="235"/>
      <c r="K22" s="235"/>
      <c r="L22" s="235"/>
      <c r="M22" s="235"/>
    </row>
    <row r="23" spans="1:13" ht="26.25" customHeight="1">
      <c r="A23" s="82">
        <v>2</v>
      </c>
      <c r="B23" s="80" t="s">
        <v>181</v>
      </c>
    </row>
    <row r="25" spans="1:13">
      <c r="B25" s="80"/>
    </row>
    <row r="28" spans="1:13" ht="15" customHeight="1"/>
  </sheetData>
  <sheetProtection sheet="1" objects="1" scenarios="1" selectLockedCells="1"/>
  <mergeCells count="19">
    <mergeCell ref="F4:G4"/>
    <mergeCell ref="A21:C21"/>
    <mergeCell ref="A16:C16"/>
    <mergeCell ref="A17:C17"/>
    <mergeCell ref="B22:D22"/>
    <mergeCell ref="A8:C8"/>
    <mergeCell ref="A9:C9"/>
    <mergeCell ref="A6:C6"/>
    <mergeCell ref="A7:C7"/>
    <mergeCell ref="A14:C14"/>
    <mergeCell ref="A15:C15"/>
    <mergeCell ref="A4:C5"/>
    <mergeCell ref="D4:E4"/>
    <mergeCell ref="E22:M22"/>
    <mergeCell ref="A1:C1"/>
    <mergeCell ref="A10:C10"/>
    <mergeCell ref="A11:C11"/>
    <mergeCell ref="A12:C12"/>
    <mergeCell ref="A13:C13"/>
  </mergeCells>
  <phoneticPr fontId="4"/>
  <dataValidations count="1">
    <dataValidation type="whole" allowBlank="1" showInputMessage="1" showErrorMessage="1" sqref="D6:G20" xr:uid="{00000000-0002-0000-0300-000000000000}">
      <formula1>1</formula1>
      <formula2>9999999999</formula2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M15"/>
  <sheetViews>
    <sheetView view="pageBreakPreview" zoomScale="115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4" sqref="F14"/>
    </sheetView>
  </sheetViews>
  <sheetFormatPr defaultRowHeight="19.5" customHeight="1"/>
  <cols>
    <col min="1" max="1" width="6.75" customWidth="1"/>
    <col min="2" max="2" width="17.5" customWidth="1"/>
    <col min="3" max="3" width="11.625" customWidth="1"/>
    <col min="5" max="5" width="11.625" customWidth="1"/>
    <col min="6" max="6" width="17.875" customWidth="1"/>
    <col min="7" max="7" width="51.125" customWidth="1"/>
    <col min="11" max="12" width="11" customWidth="1"/>
  </cols>
  <sheetData>
    <row r="1" spans="1:13" ht="19.5" customHeight="1">
      <c r="A1" t="s">
        <v>107</v>
      </c>
    </row>
    <row r="2" spans="1:13" ht="19.5" customHeight="1" thickBot="1">
      <c r="F2" s="19" t="s">
        <v>111</v>
      </c>
      <c r="G2" s="22"/>
    </row>
    <row r="3" spans="1:13" ht="19.5" customHeight="1" thickBot="1">
      <c r="A3" s="63" t="s">
        <v>103</v>
      </c>
      <c r="B3" s="104" t="s">
        <v>104</v>
      </c>
      <c r="C3" s="105" t="s">
        <v>108</v>
      </c>
      <c r="D3" s="105" t="s">
        <v>60</v>
      </c>
      <c r="E3" s="106" t="s">
        <v>165</v>
      </c>
      <c r="F3" s="107" t="s">
        <v>109</v>
      </c>
      <c r="G3" s="23" t="s">
        <v>166</v>
      </c>
      <c r="H3" s="69" t="s">
        <v>60</v>
      </c>
      <c r="I3" s="69" t="s">
        <v>61</v>
      </c>
      <c r="J3" s="69" t="s">
        <v>164</v>
      </c>
      <c r="K3" s="69" t="s">
        <v>132</v>
      </c>
      <c r="L3" s="69" t="s">
        <v>133</v>
      </c>
    </row>
    <row r="4" spans="1:13" ht="19.5" customHeight="1">
      <c r="A4" s="111"/>
      <c r="B4" s="99"/>
      <c r="C4" s="100"/>
      <c r="D4" s="100"/>
      <c r="E4" s="100"/>
      <c r="F4" s="101"/>
      <c r="G4" s="70" t="str">
        <f>IF(AND(A4=0,OR(D4&gt;0,E4&gt;0)),"NOを入力して下さい",IF(D4&gt;H4,"特別加入脱退の手続きができていない可能性があります。商工会へ確認してください。","　"))</f>
        <v>　</v>
      </c>
      <c r="H4" s="21" t="str">
        <f>IF(A4=0," ",IF(F4=0,D4,IF(F4&lt;年度データ入力!$B$3,DATEDIF(年度データ入力!$B$2-31,特別加入入力!F4,"m"),12)))</f>
        <v xml:space="preserve"> </v>
      </c>
      <c r="I4" s="68" t="str">
        <f>IF(A4=0," ",IF(F4=0,12,(VLOOKUP(M4,特別加入概算月数!A:B,2,FALSE))))</f>
        <v xml:space="preserve"> </v>
      </c>
      <c r="J4" s="44">
        <f>IF(OR($E4="変更なし",$E4=0),$C4,$E4)</f>
        <v>0</v>
      </c>
      <c r="K4" s="44">
        <f>IF(A4=0,0,C4*365*H4/12)</f>
        <v>0</v>
      </c>
      <c r="L4" s="44">
        <f>IF(AND(D4=12,I4&gt;0),IF(A4=0,0,J4*365*I4/12),0)</f>
        <v>0</v>
      </c>
      <c r="M4" s="109" t="str">
        <f>YEAR(F4)&amp;MONTH(F4)</f>
        <v>19001</v>
      </c>
    </row>
    <row r="5" spans="1:13" ht="19.5" customHeight="1">
      <c r="A5" s="26"/>
      <c r="B5" s="27"/>
      <c r="C5" s="24"/>
      <c r="D5" s="24"/>
      <c r="E5" s="24"/>
      <c r="F5" s="25"/>
      <c r="G5" s="70" t="str">
        <f t="shared" ref="G5:G15" si="0">IF(AND(A5=0,OR(D5&gt;0,E5&gt;0)),"NOを入力して下さい",IF(D5&gt;H5,"特別加入脱退の手続きができていない可能性があります。商工会へ確認してください。","　"))</f>
        <v>　</v>
      </c>
      <c r="H5" s="21" t="str">
        <f>IF(A5=0," ",IF(F5=0,D5,IF(F5&lt;年度データ入力!$B$3,DATEDIF(年度データ入力!$B$2-31,特別加入入力!F5,"m"),12)))</f>
        <v xml:space="preserve"> </v>
      </c>
      <c r="I5" s="68" t="str">
        <f>IF(A5=0," ",IF(F5=0,12,(VLOOKUP(M5,特別加入概算月数!A:B,2,FALSE))))</f>
        <v xml:space="preserve"> </v>
      </c>
      <c r="J5" s="44">
        <f t="shared" ref="J5:J15" si="1">IF(OR($E5="変更なし",$E5=0),$C5,$E5)</f>
        <v>0</v>
      </c>
      <c r="K5" s="44">
        <f t="shared" ref="K5:K15" si="2">IF(A5=0,0,C5*365*H5/12)</f>
        <v>0</v>
      </c>
      <c r="L5" s="44">
        <f t="shared" ref="L5:L15" si="3">IF(AND(D5=12,I5&gt;0),IF(A5=0,0,J5*365*I5/12),0)</f>
        <v>0</v>
      </c>
      <c r="M5" s="109" t="str">
        <f t="shared" ref="M5:M15" si="4">YEAR(F5)&amp;MONTH(F5)</f>
        <v>19001</v>
      </c>
    </row>
    <row r="6" spans="1:13" ht="19.5" customHeight="1">
      <c r="A6" s="26"/>
      <c r="B6" s="27"/>
      <c r="C6" s="24"/>
      <c r="D6" s="24"/>
      <c r="E6" s="24"/>
      <c r="F6" s="25"/>
      <c r="G6" s="70" t="str">
        <f t="shared" si="0"/>
        <v>　</v>
      </c>
      <c r="H6" s="21" t="str">
        <f>IF(A6=0," ",IF(F6=0,D6,IF(F6&lt;年度データ入力!$B$3,DATEDIF(年度データ入力!$B$2-31,特別加入入力!F6,"m"),12)))</f>
        <v xml:space="preserve"> </v>
      </c>
      <c r="I6" s="68" t="str">
        <f>IF(A6=0," ",IF(F6=0,12,(VLOOKUP(M6,特別加入概算月数!A:B,2,FALSE))))</f>
        <v xml:space="preserve"> </v>
      </c>
      <c r="J6" s="44">
        <f t="shared" si="1"/>
        <v>0</v>
      </c>
      <c r="K6" s="44">
        <f t="shared" si="2"/>
        <v>0</v>
      </c>
      <c r="L6" s="44">
        <f t="shared" si="3"/>
        <v>0</v>
      </c>
      <c r="M6" s="109" t="str">
        <f t="shared" si="4"/>
        <v>19001</v>
      </c>
    </row>
    <row r="7" spans="1:13" ht="19.5" customHeight="1">
      <c r="A7" s="26"/>
      <c r="B7" s="27"/>
      <c r="C7" s="24"/>
      <c r="D7" s="24"/>
      <c r="E7" s="24"/>
      <c r="F7" s="25"/>
      <c r="G7" s="70" t="str">
        <f t="shared" si="0"/>
        <v>　</v>
      </c>
      <c r="H7" s="21" t="str">
        <f>IF(A7=0," ",IF(F7=0,D7,IF(F7&lt;年度データ入力!$B$3,DATEDIF(年度データ入力!$B$2-31,特別加入入力!F7,"m"),12)))</f>
        <v xml:space="preserve"> </v>
      </c>
      <c r="I7" s="68" t="str">
        <f>IF(A7=0," ",IF(F7=0,12,(VLOOKUP(M7,特別加入概算月数!A:B,2,FALSE))))</f>
        <v xml:space="preserve"> </v>
      </c>
      <c r="J7" s="44">
        <f t="shared" si="1"/>
        <v>0</v>
      </c>
      <c r="K7" s="44">
        <f t="shared" si="2"/>
        <v>0</v>
      </c>
      <c r="L7" s="44">
        <f t="shared" si="3"/>
        <v>0</v>
      </c>
      <c r="M7" s="109" t="str">
        <f t="shared" si="4"/>
        <v>19001</v>
      </c>
    </row>
    <row r="8" spans="1:13" ht="19.5" customHeight="1">
      <c r="A8" s="26"/>
      <c r="B8" s="27"/>
      <c r="C8" s="24"/>
      <c r="D8" s="24"/>
      <c r="E8" s="24"/>
      <c r="F8" s="25"/>
      <c r="G8" s="70" t="str">
        <f t="shared" si="0"/>
        <v>　</v>
      </c>
      <c r="H8" s="21" t="str">
        <f>IF(A8=0," ",IF(F8=0,D8,IF(F8&lt;年度データ入力!$B$3,DATEDIF(年度データ入力!$B$2-31,特別加入入力!F8,"m"),12)))</f>
        <v xml:space="preserve"> </v>
      </c>
      <c r="I8" s="68" t="str">
        <f>IF(A8=0," ",IF(F8=0,12,(VLOOKUP(M8,特別加入概算月数!A:B,2,FALSE))))</f>
        <v xml:space="preserve"> </v>
      </c>
      <c r="J8" s="44">
        <f t="shared" si="1"/>
        <v>0</v>
      </c>
      <c r="K8" s="44">
        <f t="shared" si="2"/>
        <v>0</v>
      </c>
      <c r="L8" s="44">
        <f t="shared" si="3"/>
        <v>0</v>
      </c>
      <c r="M8" s="109" t="str">
        <f t="shared" si="4"/>
        <v>19001</v>
      </c>
    </row>
    <row r="9" spans="1:13" ht="19.5" customHeight="1">
      <c r="A9" s="26"/>
      <c r="B9" s="27"/>
      <c r="C9" s="24"/>
      <c r="D9" s="24"/>
      <c r="E9" s="24"/>
      <c r="F9" s="25"/>
      <c r="G9" s="70" t="str">
        <f t="shared" si="0"/>
        <v>　</v>
      </c>
      <c r="H9" s="21" t="str">
        <f>IF(A9=0," ",IF(F9=0,D9,IF(F9&lt;年度データ入力!$B$3,DATEDIF(年度データ入力!$B$2-31,特別加入入力!F9,"m"),12)))</f>
        <v xml:space="preserve"> </v>
      </c>
      <c r="I9" s="68" t="str">
        <f>IF(A9=0," ",IF(F9=0,12,(VLOOKUP(M9,特別加入概算月数!A:B,2,FALSE))))</f>
        <v xml:space="preserve"> </v>
      </c>
      <c r="J9" s="44">
        <f t="shared" si="1"/>
        <v>0</v>
      </c>
      <c r="K9" s="44">
        <f t="shared" si="2"/>
        <v>0</v>
      </c>
      <c r="L9" s="44">
        <f t="shared" si="3"/>
        <v>0</v>
      </c>
      <c r="M9" s="109" t="str">
        <f t="shared" si="4"/>
        <v>19001</v>
      </c>
    </row>
    <row r="10" spans="1:13" ht="19.5" customHeight="1">
      <c r="A10" s="26"/>
      <c r="B10" s="27"/>
      <c r="C10" s="24"/>
      <c r="D10" s="24"/>
      <c r="E10" s="24"/>
      <c r="F10" s="25"/>
      <c r="G10" s="70" t="str">
        <f t="shared" si="0"/>
        <v>　</v>
      </c>
      <c r="H10" s="21" t="str">
        <f>IF(A10=0," ",IF(F10=0,D10,IF(F10&lt;年度データ入力!$B$3,DATEDIF(年度データ入力!$B$2-31,特別加入入力!F10,"m"),12)))</f>
        <v xml:space="preserve"> </v>
      </c>
      <c r="I10" s="68" t="str">
        <f>IF(A10=0," ",IF(F10=0,12,(VLOOKUP(M10,特別加入概算月数!A:B,2,FALSE))))</f>
        <v xml:space="preserve"> </v>
      </c>
      <c r="J10" s="44">
        <f t="shared" si="1"/>
        <v>0</v>
      </c>
      <c r="K10" s="44">
        <f t="shared" si="2"/>
        <v>0</v>
      </c>
      <c r="L10" s="44">
        <f t="shared" si="3"/>
        <v>0</v>
      </c>
      <c r="M10" s="109" t="str">
        <f t="shared" si="4"/>
        <v>19001</v>
      </c>
    </row>
    <row r="11" spans="1:13" ht="19.5" customHeight="1">
      <c r="A11" s="26"/>
      <c r="B11" s="27"/>
      <c r="C11" s="24"/>
      <c r="D11" s="24"/>
      <c r="E11" s="24"/>
      <c r="F11" s="25"/>
      <c r="G11" s="70" t="str">
        <f t="shared" si="0"/>
        <v>　</v>
      </c>
      <c r="H11" s="21" t="str">
        <f>IF(A11=0," ",IF(F11=0,D11,IF(F11&lt;年度データ入力!$B$3,DATEDIF(年度データ入力!$B$2-31,特別加入入力!F11,"m"),12)))</f>
        <v xml:space="preserve"> </v>
      </c>
      <c r="I11" s="68" t="str">
        <f>IF(A11=0," ",IF(F11=0,12,(VLOOKUP(M11,特別加入概算月数!A:B,2,FALSE))))</f>
        <v xml:space="preserve"> </v>
      </c>
      <c r="J11" s="44">
        <f t="shared" si="1"/>
        <v>0</v>
      </c>
      <c r="K11" s="44">
        <f t="shared" si="2"/>
        <v>0</v>
      </c>
      <c r="L11" s="44">
        <f t="shared" si="3"/>
        <v>0</v>
      </c>
      <c r="M11" s="109" t="str">
        <f t="shared" si="4"/>
        <v>19001</v>
      </c>
    </row>
    <row r="12" spans="1:13" ht="19.5" customHeight="1">
      <c r="A12" s="26"/>
      <c r="B12" s="27"/>
      <c r="C12" s="24"/>
      <c r="D12" s="24"/>
      <c r="E12" s="24"/>
      <c r="F12" s="25"/>
      <c r="G12" s="70" t="str">
        <f t="shared" si="0"/>
        <v>　</v>
      </c>
      <c r="H12" s="21" t="str">
        <f>IF(A12=0," ",IF(F12=0,D12,IF(F12&lt;年度データ入力!$B$3,DATEDIF(年度データ入力!$B$2-31,特別加入入力!F12,"m"),12)))</f>
        <v xml:space="preserve"> </v>
      </c>
      <c r="I12" s="68" t="str">
        <f>IF(A12=0," ",IF(F12=0,12,(VLOOKUP(M12,特別加入概算月数!A:B,2,FALSE))))</f>
        <v xml:space="preserve"> </v>
      </c>
      <c r="J12" s="44">
        <f t="shared" si="1"/>
        <v>0</v>
      </c>
      <c r="K12" s="44">
        <f t="shared" si="2"/>
        <v>0</v>
      </c>
      <c r="L12" s="44">
        <f t="shared" si="3"/>
        <v>0</v>
      </c>
      <c r="M12" s="109" t="str">
        <f t="shared" si="4"/>
        <v>19001</v>
      </c>
    </row>
    <row r="13" spans="1:13" ht="19.5" customHeight="1">
      <c r="A13" s="26"/>
      <c r="B13" s="27"/>
      <c r="C13" s="24"/>
      <c r="D13" s="24"/>
      <c r="E13" s="24"/>
      <c r="F13" s="25"/>
      <c r="G13" s="70" t="str">
        <f t="shared" si="0"/>
        <v>　</v>
      </c>
      <c r="H13" s="21" t="str">
        <f>IF(A13=0," ",IF(F13=0,D13,IF(F13&lt;年度データ入力!$B$3,DATEDIF(年度データ入力!$B$2-31,特別加入入力!F13,"m"),12)))</f>
        <v xml:space="preserve"> </v>
      </c>
      <c r="I13" s="68" t="str">
        <f>IF(A13=0," ",IF(F13=0,12,(VLOOKUP(M13,特別加入概算月数!A:B,2,FALSE))))</f>
        <v xml:space="preserve"> </v>
      </c>
      <c r="J13" s="44">
        <f t="shared" si="1"/>
        <v>0</v>
      </c>
      <c r="K13" s="44">
        <f t="shared" si="2"/>
        <v>0</v>
      </c>
      <c r="L13" s="44">
        <f t="shared" si="3"/>
        <v>0</v>
      </c>
      <c r="M13" s="109" t="str">
        <f t="shared" si="4"/>
        <v>19001</v>
      </c>
    </row>
    <row r="14" spans="1:13" ht="19.5" customHeight="1">
      <c r="A14" s="26"/>
      <c r="B14" s="27"/>
      <c r="C14" s="24"/>
      <c r="D14" s="24"/>
      <c r="E14" s="24"/>
      <c r="F14" s="25"/>
      <c r="G14" s="70" t="str">
        <f t="shared" si="0"/>
        <v>　</v>
      </c>
      <c r="H14" s="21" t="str">
        <f>IF(A14=0," ",IF(F14=0,D14,IF(F14&lt;年度データ入力!$B$3,DATEDIF(年度データ入力!$B$2-31,特別加入入力!F14,"m"),12)))</f>
        <v xml:space="preserve"> </v>
      </c>
      <c r="I14" s="68" t="str">
        <f>IF(A14=0," ",IF(F14=0,12,(VLOOKUP(M14,特別加入概算月数!A:B,2,FALSE))))</f>
        <v xml:space="preserve"> </v>
      </c>
      <c r="J14" s="44">
        <f t="shared" si="1"/>
        <v>0</v>
      </c>
      <c r="K14" s="44">
        <f t="shared" si="2"/>
        <v>0</v>
      </c>
      <c r="L14" s="44">
        <f t="shared" si="3"/>
        <v>0</v>
      </c>
      <c r="M14" s="109" t="str">
        <f t="shared" si="4"/>
        <v>19001</v>
      </c>
    </row>
    <row r="15" spans="1:13" ht="19.5" customHeight="1" thickBot="1">
      <c r="A15" s="112"/>
      <c r="B15" s="28"/>
      <c r="C15" s="102"/>
      <c r="D15" s="102"/>
      <c r="E15" s="102"/>
      <c r="F15" s="103"/>
      <c r="G15" s="70" t="str">
        <f t="shared" si="0"/>
        <v>　</v>
      </c>
      <c r="H15" s="21" t="str">
        <f>IF(A15=0," ",IF(F15=0,D15,IF(F15&lt;年度データ入力!$B$3,DATEDIF(年度データ入力!$B$2-31,特別加入入力!F15,"m"),12)))</f>
        <v xml:space="preserve"> </v>
      </c>
      <c r="I15" s="68" t="str">
        <f>IF(A15=0," ",IF(F15=0,12,(VLOOKUP(M15,特別加入概算月数!A:B,2,FALSE))))</f>
        <v xml:space="preserve"> </v>
      </c>
      <c r="J15" s="44">
        <f t="shared" si="1"/>
        <v>0</v>
      </c>
      <c r="K15" s="44">
        <f t="shared" si="2"/>
        <v>0</v>
      </c>
      <c r="L15" s="44">
        <f t="shared" si="3"/>
        <v>0</v>
      </c>
      <c r="M15" s="109" t="str">
        <f t="shared" si="4"/>
        <v>19001</v>
      </c>
    </row>
  </sheetData>
  <sheetProtection sheet="1" objects="1" scenarios="1" selectLockedCells="1"/>
  <phoneticPr fontId="4"/>
  <dataValidations count="4">
    <dataValidation allowBlank="1" showInputMessage="1" showErrorMessage="1" promptTitle="入力方法" prompt="r4/3/31" sqref="F4:F15" xr:uid="{00000000-0002-0000-0400-000000000000}"/>
    <dataValidation allowBlank="1" showInputMessage="1" showErrorMessage="1" prompt="賃金等の報告に記載されている金額" sqref="C4:C15" xr:uid="{00000000-0002-0000-0400-000001000000}"/>
    <dataValidation type="whole" allowBlank="1" showInputMessage="1" showErrorMessage="1" error="1～12の数字を入力してください" prompt="賃金等の報告に記載されている月数" sqref="D4:D15" xr:uid="{00000000-0002-0000-0400-000002000000}">
      <formula1>1</formula1>
      <formula2>12</formula2>
    </dataValidation>
    <dataValidation allowBlank="1" showInputMessage="1" showErrorMessage="1" prompt="賃金等の報告に記載されている、NOを記入してください。_x000a_新規に加入する場合は、新しい　NOを入力して下さい。" sqref="A4:A15" xr:uid="{00000000-0002-0000-0400-000003000000}"/>
  </dataValidations>
  <pageMargins left="0.7" right="0.7" top="0.75" bottom="0.75" header="0.3" footer="0.3"/>
  <pageSetup paperSize="9" scale="6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5000000}">
          <x14:formula1>
            <xm:f>特別加入基礎日額!$B$1:$B$17</xm:f>
          </x14:formula1>
          <xm:sqref>E4:E15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27"/>
  <sheetViews>
    <sheetView zoomScaleNormal="100" workbookViewId="0">
      <selection sqref="A1:B27"/>
    </sheetView>
  </sheetViews>
  <sheetFormatPr defaultRowHeight="13.5"/>
  <cols>
    <col min="1" max="1" width="9" style="110"/>
  </cols>
  <sheetData>
    <row r="1" spans="1:2">
      <c r="A1" s="110" t="str">
        <f>年度データ入力!$D$2&amp;1</f>
        <v>20211</v>
      </c>
      <c r="B1">
        <v>0</v>
      </c>
    </row>
    <row r="2" spans="1:2">
      <c r="A2" s="110" t="str">
        <f>年度データ入力!$D$2&amp;2</f>
        <v>20212</v>
      </c>
      <c r="B2">
        <v>0</v>
      </c>
    </row>
    <row r="3" spans="1:2">
      <c r="A3" s="110" t="str">
        <f>年度データ入力!$D$2&amp;3</f>
        <v>20213</v>
      </c>
      <c r="B3">
        <v>0</v>
      </c>
    </row>
    <row r="4" spans="1:2">
      <c r="A4" s="110" t="str">
        <f>年度データ入力!$D$2&amp;4</f>
        <v>20214</v>
      </c>
      <c r="B4">
        <v>0</v>
      </c>
    </row>
    <row r="5" spans="1:2">
      <c r="A5" s="110" t="str">
        <f>年度データ入力!$D$2&amp;5</f>
        <v>20215</v>
      </c>
      <c r="B5">
        <v>0</v>
      </c>
    </row>
    <row r="6" spans="1:2">
      <c r="A6" s="110" t="str">
        <f>年度データ入力!$D$2&amp;6</f>
        <v>20216</v>
      </c>
      <c r="B6">
        <v>0</v>
      </c>
    </row>
    <row r="7" spans="1:2">
      <c r="A7" s="110" t="str">
        <f>年度データ入力!$D$2&amp;7</f>
        <v>20217</v>
      </c>
      <c r="B7">
        <v>0</v>
      </c>
    </row>
    <row r="8" spans="1:2">
      <c r="A8" s="110" t="str">
        <f>年度データ入力!$D$2&amp;8</f>
        <v>20218</v>
      </c>
      <c r="B8">
        <v>0</v>
      </c>
    </row>
    <row r="9" spans="1:2">
      <c r="A9" s="110" t="str">
        <f>年度データ入力!$D$2&amp;9</f>
        <v>20219</v>
      </c>
      <c r="B9">
        <v>0</v>
      </c>
    </row>
    <row r="10" spans="1:2">
      <c r="A10" s="110" t="str">
        <f>年度データ入力!$D$3&amp;1</f>
        <v>20221</v>
      </c>
      <c r="B10">
        <v>0</v>
      </c>
    </row>
    <row r="11" spans="1:2">
      <c r="A11" s="110" t="str">
        <f>年度データ入力!$D$3&amp;2</f>
        <v>20222</v>
      </c>
      <c r="B11">
        <v>0</v>
      </c>
    </row>
    <row r="12" spans="1:2">
      <c r="A12" s="110" t="str">
        <f>年度データ入力!$D$3&amp;3</f>
        <v>20223</v>
      </c>
      <c r="B12">
        <v>0</v>
      </c>
    </row>
    <row r="13" spans="1:2">
      <c r="A13" s="110" t="str">
        <f>年度データ入力!$D$3&amp;4</f>
        <v>20224</v>
      </c>
      <c r="B13">
        <v>1</v>
      </c>
    </row>
    <row r="14" spans="1:2">
      <c r="A14" s="110" t="str">
        <f>年度データ入力!$D$3&amp;5</f>
        <v>20225</v>
      </c>
      <c r="B14">
        <v>2</v>
      </c>
    </row>
    <row r="15" spans="1:2">
      <c r="A15" s="110" t="str">
        <f>年度データ入力!$D$3&amp;6</f>
        <v>20226</v>
      </c>
      <c r="B15">
        <v>3</v>
      </c>
    </row>
    <row r="16" spans="1:2">
      <c r="A16" s="110" t="str">
        <f>年度データ入力!$D$3&amp;7</f>
        <v>20227</v>
      </c>
      <c r="B16">
        <v>4</v>
      </c>
    </row>
    <row r="17" spans="1:2">
      <c r="A17" s="110" t="str">
        <f>年度データ入力!$D$3&amp;8</f>
        <v>20228</v>
      </c>
      <c r="B17">
        <v>5</v>
      </c>
    </row>
    <row r="18" spans="1:2">
      <c r="A18" s="110" t="str">
        <f>年度データ入力!$D$3&amp;9</f>
        <v>20229</v>
      </c>
      <c r="B18">
        <v>6</v>
      </c>
    </row>
    <row r="19" spans="1:2">
      <c r="A19" s="110" t="str">
        <f>年度データ入力!$D$4&amp;1</f>
        <v>20231</v>
      </c>
      <c r="B19">
        <v>10</v>
      </c>
    </row>
    <row r="20" spans="1:2">
      <c r="A20" s="110" t="str">
        <f>年度データ入力!$D$4&amp;2</f>
        <v>20232</v>
      </c>
      <c r="B20">
        <v>11</v>
      </c>
    </row>
    <row r="21" spans="1:2">
      <c r="A21" s="110" t="str">
        <f>年度データ入力!$D$4&amp;3</f>
        <v>20233</v>
      </c>
      <c r="B21">
        <v>12</v>
      </c>
    </row>
    <row r="22" spans="1:2">
      <c r="A22" s="110" t="str">
        <f>年度データ入力!$D$2&amp;10</f>
        <v>202110</v>
      </c>
      <c r="B22">
        <v>0</v>
      </c>
    </row>
    <row r="23" spans="1:2">
      <c r="A23" s="110" t="str">
        <f>年度データ入力!$D$2&amp;11</f>
        <v>202111</v>
      </c>
      <c r="B23">
        <v>0</v>
      </c>
    </row>
    <row r="24" spans="1:2">
      <c r="A24" s="110" t="str">
        <f>年度データ入力!$D$2&amp;12</f>
        <v>202112</v>
      </c>
      <c r="B24">
        <v>0</v>
      </c>
    </row>
    <row r="25" spans="1:2">
      <c r="A25" s="110" t="str">
        <f>年度データ入力!$D$3&amp;10</f>
        <v>202210</v>
      </c>
      <c r="B25">
        <v>7</v>
      </c>
    </row>
    <row r="26" spans="1:2">
      <c r="A26" s="110" t="str">
        <f>年度データ入力!$D$3&amp;11</f>
        <v>202211</v>
      </c>
      <c r="B26">
        <v>8</v>
      </c>
    </row>
    <row r="27" spans="1:2">
      <c r="A27" s="110" t="str">
        <f>年度データ入力!$D$3&amp;12</f>
        <v>202212</v>
      </c>
      <c r="B27">
        <v>9</v>
      </c>
    </row>
  </sheetData>
  <sortState xmlns:xlrd2="http://schemas.microsoft.com/office/spreadsheetml/2017/richdata2" ref="A1:B24">
    <sortCondition ref="A1"/>
  </sortState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50"/>
  </sheetPr>
  <dimension ref="A1:B17"/>
  <sheetViews>
    <sheetView workbookViewId="0">
      <selection activeCell="F13" sqref="F13"/>
    </sheetView>
  </sheetViews>
  <sheetFormatPr defaultRowHeight="13.5"/>
  <cols>
    <col min="2" max="2" width="9" style="12"/>
  </cols>
  <sheetData>
    <row r="1" spans="1:2">
      <c r="A1">
        <v>1</v>
      </c>
      <c r="B1" s="67" t="s">
        <v>163</v>
      </c>
    </row>
    <row r="2" spans="1:2">
      <c r="A2">
        <v>2</v>
      </c>
      <c r="B2" s="12">
        <v>3500</v>
      </c>
    </row>
    <row r="3" spans="1:2">
      <c r="A3">
        <v>3</v>
      </c>
      <c r="B3" s="12">
        <v>4000</v>
      </c>
    </row>
    <row r="4" spans="1:2">
      <c r="A4">
        <v>4</v>
      </c>
      <c r="B4" s="12">
        <v>5000</v>
      </c>
    </row>
    <row r="5" spans="1:2">
      <c r="A5">
        <v>5</v>
      </c>
      <c r="B5" s="12">
        <v>6000</v>
      </c>
    </row>
    <row r="6" spans="1:2">
      <c r="A6">
        <v>6</v>
      </c>
      <c r="B6" s="12">
        <v>7000</v>
      </c>
    </row>
    <row r="7" spans="1:2">
      <c r="A7">
        <v>7</v>
      </c>
      <c r="B7" s="12">
        <v>8000</v>
      </c>
    </row>
    <row r="8" spans="1:2">
      <c r="A8">
        <v>8</v>
      </c>
      <c r="B8" s="12">
        <v>9000</v>
      </c>
    </row>
    <row r="9" spans="1:2">
      <c r="A9">
        <v>9</v>
      </c>
      <c r="B9" s="12">
        <v>10000</v>
      </c>
    </row>
    <row r="10" spans="1:2">
      <c r="A10">
        <v>10</v>
      </c>
      <c r="B10" s="12">
        <v>12000</v>
      </c>
    </row>
    <row r="11" spans="1:2">
      <c r="A11">
        <v>11</v>
      </c>
      <c r="B11" s="12">
        <v>14000</v>
      </c>
    </row>
    <row r="12" spans="1:2">
      <c r="A12">
        <v>12</v>
      </c>
      <c r="B12" s="12">
        <v>16000</v>
      </c>
    </row>
    <row r="13" spans="1:2">
      <c r="A13">
        <v>13</v>
      </c>
      <c r="B13" s="12">
        <v>18000</v>
      </c>
    </row>
    <row r="14" spans="1:2">
      <c r="A14">
        <v>14</v>
      </c>
      <c r="B14" s="12">
        <v>20000</v>
      </c>
    </row>
    <row r="15" spans="1:2">
      <c r="A15">
        <v>15</v>
      </c>
      <c r="B15" s="12">
        <v>22000</v>
      </c>
    </row>
    <row r="16" spans="1:2">
      <c r="A16">
        <v>16</v>
      </c>
      <c r="B16" s="12">
        <v>24000</v>
      </c>
    </row>
    <row r="17" spans="1:2">
      <c r="A17">
        <v>17</v>
      </c>
      <c r="B17" s="12">
        <v>25000</v>
      </c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1"/>
  <dimension ref="B2:DP62"/>
  <sheetViews>
    <sheetView showRowColHeaders="0" view="pageBreakPreview" topLeftCell="A13" zoomScaleNormal="160" zoomScaleSheetLayoutView="100" zoomScalePageLayoutView="115" workbookViewId="0">
      <selection activeCell="CZ43" sqref="CZ43:DG44"/>
    </sheetView>
  </sheetViews>
  <sheetFormatPr defaultColWidth="1" defaultRowHeight="10.15" customHeight="1"/>
  <cols>
    <col min="1" max="1" width="1.125" customWidth="1"/>
    <col min="2" max="113" width="1.25" customWidth="1"/>
    <col min="114" max="132" width="1.125" customWidth="1"/>
  </cols>
  <sheetData>
    <row r="2" spans="2:120" ht="10.15" customHeight="1">
      <c r="S2" s="114"/>
    </row>
    <row r="3" spans="2:120" ht="10.15" customHeight="1">
      <c r="B3" s="115" t="s">
        <v>42</v>
      </c>
    </row>
    <row r="4" spans="2:120" ht="10.5" customHeight="1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6"/>
      <c r="Y4" s="115"/>
      <c r="Z4" s="115"/>
      <c r="AA4" s="115"/>
      <c r="AB4" s="115"/>
      <c r="AC4" s="115"/>
      <c r="AD4" s="115"/>
      <c r="AE4" s="115"/>
      <c r="AF4" s="115"/>
      <c r="AG4" s="115" t="s">
        <v>44</v>
      </c>
      <c r="AH4" s="115" t="s">
        <v>44</v>
      </c>
      <c r="AI4" s="115" t="s">
        <v>44</v>
      </c>
      <c r="AJ4" s="115" t="s">
        <v>44</v>
      </c>
      <c r="AK4" s="115" t="s">
        <v>44</v>
      </c>
      <c r="AL4" s="115" t="s">
        <v>44</v>
      </c>
      <c r="AM4" s="115" t="s">
        <v>44</v>
      </c>
      <c r="AN4" s="115" t="s">
        <v>44</v>
      </c>
      <c r="AO4" s="115" t="s">
        <v>44</v>
      </c>
      <c r="AP4" s="115" t="s">
        <v>44</v>
      </c>
      <c r="AQ4" s="115" t="s">
        <v>44</v>
      </c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</row>
    <row r="5" spans="2:120" ht="10.5" customHeight="1">
      <c r="B5" s="118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20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"/>
    </row>
    <row r="6" spans="2:120" ht="10.5" customHeight="1">
      <c r="B6" s="122" t="s">
        <v>53</v>
      </c>
      <c r="C6" s="244">
        <f>事業所基本情報!C2</f>
        <v>0</v>
      </c>
      <c r="D6" s="245"/>
      <c r="E6" s="245"/>
      <c r="F6" s="123" t="s">
        <v>66</v>
      </c>
      <c r="G6" s="244">
        <f>事業所基本情報!E2</f>
        <v>0</v>
      </c>
      <c r="H6" s="245"/>
      <c r="I6" s="245"/>
      <c r="J6" s="245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24"/>
      <c r="AG6" s="117"/>
      <c r="AH6" s="125" t="s">
        <v>0</v>
      </c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17"/>
      <c r="BA6" s="117"/>
      <c r="BB6" s="117"/>
      <c r="BC6" s="117"/>
      <c r="BD6" s="2"/>
      <c r="BE6" s="126"/>
      <c r="BF6" s="126"/>
      <c r="BG6" s="117"/>
      <c r="BH6" s="117"/>
      <c r="BI6" s="117"/>
      <c r="BJ6" s="117"/>
      <c r="BK6" s="117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"/>
    </row>
    <row r="7" spans="2:120" ht="10.5" customHeight="1">
      <c r="B7" s="5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24"/>
      <c r="AG7" s="127"/>
      <c r="AH7" s="449" t="s">
        <v>65</v>
      </c>
      <c r="AI7" s="452"/>
      <c r="AJ7" s="450"/>
      <c r="AK7" s="449" t="s">
        <v>1</v>
      </c>
      <c r="AL7" s="452"/>
      <c r="AM7" s="450"/>
      <c r="AN7" s="449" t="s">
        <v>2</v>
      </c>
      <c r="AO7" s="452"/>
      <c r="AP7" s="450"/>
      <c r="AQ7" s="449" t="s">
        <v>3</v>
      </c>
      <c r="AR7" s="452"/>
      <c r="AS7" s="452"/>
      <c r="AT7" s="452"/>
      <c r="AU7" s="452"/>
      <c r="AV7" s="452"/>
      <c r="AW7" s="452"/>
      <c r="AX7" s="452"/>
      <c r="AY7" s="450"/>
      <c r="AZ7" s="449" t="s">
        <v>4</v>
      </c>
      <c r="BA7" s="452"/>
      <c r="BB7" s="452"/>
      <c r="BC7" s="452"/>
      <c r="BD7" s="450"/>
      <c r="BE7" s="449" t="s">
        <v>5</v>
      </c>
      <c r="BF7" s="450"/>
      <c r="BL7" s="121"/>
      <c r="BM7" s="128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30"/>
      <c r="CH7" s="128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8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30"/>
      <c r="DJ7" s="1"/>
      <c r="DK7" s="58"/>
      <c r="DL7" s="11"/>
      <c r="DM7" s="11"/>
      <c r="DN7" s="11"/>
      <c r="DO7" s="11"/>
      <c r="DP7" s="11"/>
    </row>
    <row r="8" spans="2:120" ht="10.5" customHeight="1">
      <c r="B8" s="277" t="s">
        <v>6</v>
      </c>
      <c r="C8" s="278"/>
      <c r="D8" s="278"/>
      <c r="E8" s="278"/>
      <c r="F8" s="279">
        <f>事業所基本情報!C4</f>
        <v>0</v>
      </c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80"/>
      <c r="AG8" s="117"/>
      <c r="AH8" s="467">
        <f>事業所基本情報!C13</f>
        <v>15</v>
      </c>
      <c r="AI8" s="266"/>
      <c r="AJ8" s="267"/>
      <c r="AK8" s="271">
        <f>事業所基本情報!D13</f>
        <v>0</v>
      </c>
      <c r="AL8" s="272"/>
      <c r="AM8" s="273"/>
      <c r="AN8" s="271">
        <f>事業所基本情報!E13</f>
        <v>0</v>
      </c>
      <c r="AO8" s="272"/>
      <c r="AP8" s="273"/>
      <c r="AQ8" s="271">
        <f>事業所基本情報!F13</f>
        <v>0</v>
      </c>
      <c r="AR8" s="272"/>
      <c r="AS8" s="272"/>
      <c r="AT8" s="272"/>
      <c r="AU8" s="272"/>
      <c r="AV8" s="272"/>
      <c r="AW8" s="272"/>
      <c r="AX8" s="272"/>
      <c r="AY8" s="273"/>
      <c r="AZ8" s="271">
        <f>事業所基本情報!H13</f>
        <v>0</v>
      </c>
      <c r="BA8" s="272"/>
      <c r="BB8" s="272"/>
      <c r="BC8" s="272"/>
      <c r="BD8" s="273"/>
      <c r="BE8" s="246"/>
      <c r="BF8" s="247"/>
      <c r="BL8" s="121"/>
      <c r="BM8" s="131"/>
      <c r="BN8" s="117" t="s">
        <v>7</v>
      </c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21"/>
      <c r="CA8" s="121"/>
      <c r="CB8" s="459">
        <f>事業所基本情報!C17</f>
        <v>0</v>
      </c>
      <c r="CC8" s="460"/>
      <c r="CD8" s="460"/>
      <c r="CE8" s="457"/>
      <c r="CF8" s="5"/>
      <c r="CG8" s="132"/>
      <c r="CH8" s="131"/>
      <c r="CI8" s="121" t="s">
        <v>8</v>
      </c>
      <c r="CJ8" s="117"/>
      <c r="CK8" s="117"/>
      <c r="CL8" s="117"/>
      <c r="CM8" s="117"/>
      <c r="CN8" s="117"/>
      <c r="CO8" s="117"/>
      <c r="CP8" s="117"/>
      <c r="CQ8" s="117"/>
      <c r="CR8" s="117"/>
      <c r="CS8" s="456"/>
      <c r="CT8" s="457"/>
      <c r="CU8" s="117"/>
      <c r="CV8" s="121"/>
      <c r="CW8" s="133"/>
      <c r="CX8" s="117" t="s">
        <v>9</v>
      </c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24"/>
      <c r="DJ8" s="2"/>
      <c r="DK8" s="11"/>
      <c r="DL8" s="11"/>
      <c r="DM8" s="11"/>
      <c r="DN8" s="11"/>
      <c r="DO8" s="11"/>
      <c r="DP8" s="11"/>
    </row>
    <row r="9" spans="2:120" ht="10.5" customHeight="1">
      <c r="B9" s="277"/>
      <c r="C9" s="278"/>
      <c r="D9" s="278"/>
      <c r="E9" s="278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80"/>
      <c r="AG9" s="117"/>
      <c r="AH9" s="268"/>
      <c r="AI9" s="269"/>
      <c r="AJ9" s="270"/>
      <c r="AK9" s="274"/>
      <c r="AL9" s="275"/>
      <c r="AM9" s="276"/>
      <c r="AN9" s="274"/>
      <c r="AO9" s="275"/>
      <c r="AP9" s="276"/>
      <c r="AQ9" s="274"/>
      <c r="AR9" s="275"/>
      <c r="AS9" s="275"/>
      <c r="AT9" s="275"/>
      <c r="AU9" s="275"/>
      <c r="AV9" s="275"/>
      <c r="AW9" s="275"/>
      <c r="AX9" s="275"/>
      <c r="AY9" s="276"/>
      <c r="AZ9" s="274"/>
      <c r="BA9" s="275"/>
      <c r="BB9" s="275"/>
      <c r="BC9" s="275"/>
      <c r="BD9" s="276"/>
      <c r="BE9" s="248"/>
      <c r="BF9" s="249"/>
      <c r="BL9" s="121"/>
      <c r="BM9" s="131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21"/>
      <c r="CA9" s="121"/>
      <c r="CB9" s="458"/>
      <c r="CC9" s="285"/>
      <c r="CD9" s="285"/>
      <c r="CE9" s="286"/>
      <c r="CF9" s="131"/>
      <c r="CG9" s="132"/>
      <c r="CH9" s="131"/>
      <c r="CI9" s="121"/>
      <c r="CJ9" s="117"/>
      <c r="CK9" s="117" t="s">
        <v>10</v>
      </c>
      <c r="CL9" s="117"/>
      <c r="CM9" s="117"/>
      <c r="CN9" s="117"/>
      <c r="CO9" s="117"/>
      <c r="CP9" s="117"/>
      <c r="CQ9" s="117"/>
      <c r="CR9" s="117"/>
      <c r="CS9" s="458"/>
      <c r="CT9" s="286"/>
      <c r="CU9" s="117"/>
      <c r="CV9" s="121"/>
      <c r="CW9" s="131"/>
      <c r="CX9" s="117"/>
      <c r="CY9" s="117"/>
      <c r="CZ9" s="117" t="str">
        <f>IF(事業所基本情報!D26=0,IF(CZ14=0,"①",1),1)</f>
        <v>①</v>
      </c>
      <c r="DA9" s="117"/>
      <c r="DB9" s="117" t="s">
        <v>62</v>
      </c>
      <c r="DC9" s="117"/>
      <c r="DD9" s="117"/>
      <c r="DE9" s="117"/>
      <c r="DF9" s="117"/>
      <c r="DG9" s="117"/>
      <c r="DH9" s="117"/>
      <c r="DI9" s="124"/>
      <c r="DJ9" s="2"/>
      <c r="DK9" s="11"/>
      <c r="DL9" s="11"/>
      <c r="DM9" s="11"/>
      <c r="DN9" s="11"/>
      <c r="DO9" s="11"/>
      <c r="DP9" s="11"/>
    </row>
    <row r="10" spans="2:120" ht="10.5" customHeight="1">
      <c r="B10" s="5"/>
      <c r="C10" s="117"/>
      <c r="D10" s="117"/>
      <c r="E10" s="134"/>
      <c r="F10" s="279">
        <f>事業所基本情報!C5</f>
        <v>0</v>
      </c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80"/>
      <c r="AG10" s="117"/>
      <c r="AH10" s="125" t="s">
        <v>59</v>
      </c>
      <c r="AI10" s="126"/>
      <c r="AJ10" s="126"/>
      <c r="AK10" s="135"/>
      <c r="AL10" s="135"/>
      <c r="AM10" s="136"/>
      <c r="AN10" s="135"/>
      <c r="AO10" s="135"/>
      <c r="AP10" s="135"/>
      <c r="AQ10" s="135"/>
      <c r="AR10" s="135"/>
      <c r="AS10" s="135"/>
      <c r="AT10" s="135"/>
      <c r="AU10" s="135"/>
      <c r="AV10" s="136"/>
      <c r="AW10" s="135"/>
      <c r="AX10" s="135"/>
      <c r="AY10" s="136"/>
      <c r="AZ10" s="136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21"/>
      <c r="BM10" s="461">
        <f>事業所基本情報!C18</f>
        <v>0</v>
      </c>
      <c r="BN10" s="462"/>
      <c r="BO10" s="462"/>
      <c r="BP10" s="462"/>
      <c r="BQ10" s="462"/>
      <c r="BR10" s="462"/>
      <c r="BS10" s="462"/>
      <c r="BT10" s="462"/>
      <c r="BU10" s="462"/>
      <c r="BV10" s="462"/>
      <c r="BW10" s="462"/>
      <c r="BX10" s="462"/>
      <c r="BY10" s="462"/>
      <c r="BZ10" s="462"/>
      <c r="CA10" s="462"/>
      <c r="CB10" s="462"/>
      <c r="CC10" s="462"/>
      <c r="CD10" s="462"/>
      <c r="CE10" s="462"/>
      <c r="CF10" s="462"/>
      <c r="CG10" s="463"/>
      <c r="CH10" s="131"/>
      <c r="CI10" s="121"/>
      <c r="CJ10" s="117"/>
      <c r="CK10" s="117" t="s">
        <v>11</v>
      </c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21"/>
      <c r="CW10" s="131"/>
      <c r="CX10" s="117"/>
      <c r="CY10" s="117"/>
      <c r="CZ10" s="117">
        <f>IF(CZ11&gt;0,"②",2)</f>
        <v>2</v>
      </c>
      <c r="DA10" s="117"/>
      <c r="DB10" s="117" t="s">
        <v>63</v>
      </c>
      <c r="DC10" s="117"/>
      <c r="DD10" s="117"/>
      <c r="DE10" s="117"/>
      <c r="DF10" s="117"/>
      <c r="DG10" s="117"/>
      <c r="DH10" s="117"/>
      <c r="DI10" s="124"/>
      <c r="DJ10" s="2"/>
      <c r="DK10" s="11"/>
      <c r="DL10" s="11"/>
      <c r="DM10" s="11"/>
      <c r="DN10" s="11"/>
      <c r="DO10" s="11"/>
      <c r="DP10" s="11"/>
    </row>
    <row r="11" spans="2:120" ht="10.5" customHeight="1">
      <c r="B11" s="5"/>
      <c r="C11" s="117"/>
      <c r="D11" s="117"/>
      <c r="E11" s="134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80"/>
      <c r="AG11" s="127"/>
      <c r="AH11" s="265">
        <f>事業所基本情報!C15</f>
        <v>1503</v>
      </c>
      <c r="AI11" s="266"/>
      <c r="AJ11" s="266"/>
      <c r="AK11" s="266"/>
      <c r="AL11" s="267"/>
      <c r="AM11" s="127"/>
      <c r="AN11" s="265">
        <f>事業所基本情報!F15</f>
        <v>0</v>
      </c>
      <c r="AO11" s="266"/>
      <c r="AP11" s="266"/>
      <c r="AQ11" s="266"/>
      <c r="AR11" s="266"/>
      <c r="AS11" s="266"/>
      <c r="AT11" s="266"/>
      <c r="AU11" s="267"/>
      <c r="AV11" s="137"/>
      <c r="AW11" s="265">
        <f>事業所基本情報!I15</f>
        <v>0</v>
      </c>
      <c r="AX11" s="468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21"/>
      <c r="BM11" s="464"/>
      <c r="BN11" s="465"/>
      <c r="BO11" s="465"/>
      <c r="BP11" s="465"/>
      <c r="BQ11" s="465"/>
      <c r="BR11" s="465"/>
      <c r="BS11" s="465"/>
      <c r="BT11" s="465"/>
      <c r="BU11" s="465"/>
      <c r="BV11" s="465"/>
      <c r="BW11" s="465"/>
      <c r="BX11" s="465"/>
      <c r="BY11" s="465"/>
      <c r="BZ11" s="465"/>
      <c r="CA11" s="465"/>
      <c r="CB11" s="465"/>
      <c r="CC11" s="465"/>
      <c r="CD11" s="465"/>
      <c r="CE11" s="465"/>
      <c r="CF11" s="465"/>
      <c r="CG11" s="466"/>
      <c r="CH11" s="138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1"/>
      <c r="CX11" s="238" t="s">
        <v>49</v>
      </c>
      <c r="CY11" s="238"/>
      <c r="CZ11" s="239">
        <f>事業所基本情報!D26</f>
        <v>0</v>
      </c>
      <c r="DA11" s="239"/>
      <c r="DB11" s="239"/>
      <c r="DC11" s="239"/>
      <c r="DD11" s="239"/>
      <c r="DE11" s="239"/>
      <c r="DF11" s="239"/>
      <c r="DG11" s="243" t="s">
        <v>56</v>
      </c>
      <c r="DH11" s="243"/>
      <c r="DI11" s="124"/>
      <c r="DJ11" s="2"/>
      <c r="DK11" s="11"/>
      <c r="DL11" s="11"/>
      <c r="DM11" s="11"/>
      <c r="DN11" s="11"/>
      <c r="DO11" s="11"/>
      <c r="DP11" s="11"/>
    </row>
    <row r="12" spans="2:120" ht="10.5" customHeight="1">
      <c r="B12" s="277" t="s">
        <v>48</v>
      </c>
      <c r="C12" s="278"/>
      <c r="D12" s="278"/>
      <c r="E12" s="278"/>
      <c r="F12" s="279">
        <f>事業所基本情報!C7</f>
        <v>0</v>
      </c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80"/>
      <c r="AG12" s="127"/>
      <c r="AH12" s="268"/>
      <c r="AI12" s="269"/>
      <c r="AJ12" s="269"/>
      <c r="AK12" s="269"/>
      <c r="AL12" s="270"/>
      <c r="AM12" s="127"/>
      <c r="AN12" s="268"/>
      <c r="AO12" s="269"/>
      <c r="AP12" s="269"/>
      <c r="AQ12" s="269"/>
      <c r="AR12" s="269"/>
      <c r="AS12" s="269"/>
      <c r="AT12" s="269"/>
      <c r="AU12" s="270"/>
      <c r="AV12" s="137"/>
      <c r="AW12" s="469"/>
      <c r="AX12" s="470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21"/>
      <c r="BM12" s="140"/>
      <c r="BN12" s="119" t="s">
        <v>13</v>
      </c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29"/>
      <c r="CA12" s="129"/>
      <c r="CB12" s="130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31"/>
      <c r="CX12" s="238" t="s">
        <v>50</v>
      </c>
      <c r="CY12" s="238"/>
      <c r="CZ12" s="239">
        <f>事業所基本情報!D27</f>
        <v>0</v>
      </c>
      <c r="DA12" s="239"/>
      <c r="DB12" s="239"/>
      <c r="DC12" s="239"/>
      <c r="DD12" s="239"/>
      <c r="DE12" s="239"/>
      <c r="DF12" s="239"/>
      <c r="DG12" s="243" t="s">
        <v>56</v>
      </c>
      <c r="DH12" s="243"/>
      <c r="DI12" s="124"/>
      <c r="DJ12" s="2"/>
      <c r="DK12" s="11"/>
      <c r="DL12" s="11"/>
      <c r="DM12" s="11"/>
      <c r="DN12" s="11"/>
      <c r="DO12" s="11"/>
      <c r="DP12" s="11"/>
    </row>
    <row r="13" spans="2:120" ht="10.5" customHeight="1">
      <c r="B13" s="277"/>
      <c r="C13" s="278"/>
      <c r="D13" s="278"/>
      <c r="E13" s="278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80"/>
      <c r="AG13" s="117"/>
      <c r="AH13" s="119" t="s">
        <v>14</v>
      </c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21"/>
      <c r="BM13" s="131"/>
      <c r="BN13" s="117"/>
      <c r="BO13" s="117"/>
      <c r="BP13" s="117" t="str">
        <f>IF(DK7=1,"①","１") &amp;"．"</f>
        <v>１．</v>
      </c>
      <c r="BQ13" s="117"/>
      <c r="BR13" s="117" t="s">
        <v>54</v>
      </c>
      <c r="BS13" s="117"/>
      <c r="BT13" s="117"/>
      <c r="BU13" s="117"/>
      <c r="BV13" s="117"/>
      <c r="BW13" s="117"/>
      <c r="BX13" s="117"/>
      <c r="BY13" s="117"/>
      <c r="BZ13" s="121"/>
      <c r="CA13" s="121"/>
      <c r="CB13" s="132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31"/>
      <c r="CX13" s="117"/>
      <c r="CY13" s="117"/>
      <c r="CZ13" s="117">
        <f>IF(CZ14&gt;0,"③",3)</f>
        <v>3</v>
      </c>
      <c r="DA13" s="117"/>
      <c r="DB13" s="117" t="s">
        <v>64</v>
      </c>
      <c r="DC13" s="117"/>
      <c r="DD13" s="117"/>
      <c r="DE13" s="117"/>
      <c r="DF13" s="117"/>
      <c r="DG13" s="117"/>
      <c r="DH13" s="117"/>
      <c r="DI13" s="124"/>
      <c r="DJ13" s="2"/>
      <c r="DK13" s="11"/>
      <c r="DL13" s="11"/>
      <c r="DM13" s="11"/>
      <c r="DN13" s="11"/>
      <c r="DO13" s="11"/>
      <c r="DP13" s="11"/>
    </row>
    <row r="14" spans="2:120" ht="10.5" customHeight="1">
      <c r="B14" s="277" t="s">
        <v>47</v>
      </c>
      <c r="C14" s="278"/>
      <c r="D14" s="278"/>
      <c r="E14" s="278"/>
      <c r="F14" s="279">
        <f>事業所基本情報!C9</f>
        <v>0</v>
      </c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83" t="s">
        <v>15</v>
      </c>
      <c r="AE14" s="283"/>
      <c r="AF14" s="284"/>
      <c r="AG14" s="117"/>
      <c r="AH14" s="117"/>
      <c r="AI14" s="451" t="s">
        <v>196</v>
      </c>
      <c r="AJ14" s="451"/>
      <c r="AK14" s="451"/>
      <c r="AL14" s="451"/>
      <c r="AM14" s="451"/>
      <c r="AN14" s="451"/>
      <c r="AO14" s="451"/>
      <c r="AP14" s="451"/>
      <c r="AQ14" s="451"/>
      <c r="AR14" s="451"/>
      <c r="AS14" s="451"/>
      <c r="AT14" s="451"/>
      <c r="AU14" s="451"/>
      <c r="AV14" s="451"/>
      <c r="AW14" s="451"/>
      <c r="AX14" s="451"/>
      <c r="AY14" s="451"/>
      <c r="AZ14" s="451"/>
      <c r="BA14" s="451"/>
      <c r="BB14" s="451"/>
      <c r="BC14" s="451"/>
      <c r="BD14" s="451"/>
      <c r="BE14" s="451"/>
      <c r="BF14" s="451"/>
      <c r="BG14" s="451"/>
      <c r="BH14" s="451"/>
      <c r="BI14" s="117"/>
      <c r="BJ14" s="117"/>
      <c r="BK14" s="117"/>
      <c r="BL14" s="121"/>
      <c r="BM14" s="131"/>
      <c r="BN14" s="117"/>
      <c r="BO14" s="117"/>
      <c r="BP14" s="117" t="str">
        <f>IF(DK7=2,"②","２") &amp;"．"</f>
        <v>２．</v>
      </c>
      <c r="BQ14" s="117"/>
      <c r="BR14" s="117" t="s">
        <v>55</v>
      </c>
      <c r="BS14" s="117"/>
      <c r="BT14" s="117"/>
      <c r="BU14" s="117"/>
      <c r="BV14" s="117"/>
      <c r="BW14" s="117"/>
      <c r="BX14" s="117"/>
      <c r="BY14" s="117"/>
      <c r="BZ14" s="121"/>
      <c r="CA14" s="121"/>
      <c r="CB14" s="132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31"/>
      <c r="CX14" s="121"/>
      <c r="CY14" s="121"/>
      <c r="CZ14" s="240">
        <f>事業所基本情報!C30</f>
        <v>0</v>
      </c>
      <c r="DA14" s="240"/>
      <c r="DB14" s="117" t="s">
        <v>34</v>
      </c>
      <c r="DC14" s="241">
        <f>事業所基本情報!C30</f>
        <v>0</v>
      </c>
      <c r="DD14" s="241"/>
      <c r="DE14" s="117" t="s">
        <v>21</v>
      </c>
      <c r="DF14" s="242">
        <f>事業所基本情報!C30</f>
        <v>0</v>
      </c>
      <c r="DG14" s="242"/>
      <c r="DH14" s="117" t="s">
        <v>43</v>
      </c>
      <c r="DI14" s="132"/>
      <c r="DJ14" s="1"/>
      <c r="DK14" s="11"/>
      <c r="DL14" s="11"/>
      <c r="DM14" s="11"/>
      <c r="DN14" s="11"/>
      <c r="DO14" s="11"/>
      <c r="DP14" s="11"/>
    </row>
    <row r="15" spans="2:120" ht="10.5" customHeight="1">
      <c r="B15" s="248"/>
      <c r="C15" s="281"/>
      <c r="D15" s="281"/>
      <c r="E15" s="281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5"/>
      <c r="AE15" s="285"/>
      <c r="AF15" s="286"/>
      <c r="AG15" s="141"/>
      <c r="AH15" s="117"/>
      <c r="AI15" s="451"/>
      <c r="AJ15" s="451"/>
      <c r="AK15" s="451"/>
      <c r="AL15" s="451"/>
      <c r="AM15" s="451"/>
      <c r="AN15" s="451"/>
      <c r="AO15" s="451"/>
      <c r="AP15" s="451"/>
      <c r="AQ15" s="451"/>
      <c r="AR15" s="451"/>
      <c r="AS15" s="451"/>
      <c r="AT15" s="451"/>
      <c r="AU15" s="451"/>
      <c r="AV15" s="451"/>
      <c r="AW15" s="451"/>
      <c r="AX15" s="451"/>
      <c r="AY15" s="451"/>
      <c r="AZ15" s="451"/>
      <c r="BA15" s="451"/>
      <c r="BB15" s="451"/>
      <c r="BC15" s="451"/>
      <c r="BD15" s="451"/>
      <c r="BE15" s="451"/>
      <c r="BF15" s="451"/>
      <c r="BG15" s="451"/>
      <c r="BH15" s="451"/>
      <c r="BI15" s="117"/>
      <c r="BJ15" s="117"/>
      <c r="BK15" s="117"/>
      <c r="BL15" s="121"/>
      <c r="BM15" s="138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39"/>
      <c r="CA15" s="139"/>
      <c r="CB15" s="142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38"/>
      <c r="CX15" s="139"/>
      <c r="CY15" s="139"/>
      <c r="CZ15" s="125" t="str">
        <f>IF(DK15=4,"④","４") &amp;"．"</f>
        <v>４．</v>
      </c>
      <c r="DA15" s="139"/>
      <c r="DB15" s="236" t="s">
        <v>69</v>
      </c>
      <c r="DC15" s="236"/>
      <c r="DD15" s="236"/>
      <c r="DE15" s="236"/>
      <c r="DF15" s="236"/>
      <c r="DG15" s="236"/>
      <c r="DH15" s="236"/>
      <c r="DI15" s="237"/>
      <c r="DJ15" s="1"/>
      <c r="DK15" s="59"/>
      <c r="DL15" s="11"/>
      <c r="DM15" s="11"/>
      <c r="DN15" s="11"/>
      <c r="DO15" s="11"/>
      <c r="DP15" s="11"/>
    </row>
    <row r="16" spans="2:120" ht="10.5" customHeight="1">
      <c r="B16" s="121"/>
      <c r="C16" s="117"/>
      <c r="D16" s="117"/>
      <c r="E16" s="143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 t="s">
        <v>12</v>
      </c>
      <c r="V16" s="117" t="s">
        <v>26</v>
      </c>
      <c r="W16" s="117" t="s">
        <v>27</v>
      </c>
      <c r="X16" s="117" t="s">
        <v>28</v>
      </c>
      <c r="Y16" s="117" t="s">
        <v>29</v>
      </c>
      <c r="Z16" s="117" t="s">
        <v>30</v>
      </c>
      <c r="AA16" s="282">
        <f>事業所基本情報!C11</f>
        <v>0</v>
      </c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144"/>
      <c r="AN16" s="144"/>
      <c r="AO16" s="125"/>
      <c r="AP16" s="125"/>
      <c r="AQ16" s="125"/>
      <c r="AR16" s="125"/>
      <c r="AS16" s="125"/>
      <c r="AT16" s="125" t="s">
        <v>28</v>
      </c>
      <c r="AU16" s="125" t="s">
        <v>29</v>
      </c>
      <c r="AV16" s="125" t="s">
        <v>30</v>
      </c>
      <c r="AW16" s="282" t="s">
        <v>197</v>
      </c>
      <c r="AX16" s="282"/>
      <c r="AY16" s="282"/>
      <c r="AZ16" s="282"/>
      <c r="BA16" s="282"/>
      <c r="BB16" s="282"/>
      <c r="BC16" s="282"/>
      <c r="BD16" s="282"/>
      <c r="BE16" s="282"/>
      <c r="BF16" s="282"/>
      <c r="BG16" s="282"/>
      <c r="BH16" s="282"/>
      <c r="BI16" s="145"/>
      <c r="BJ16" s="146"/>
      <c r="BK16" s="125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"/>
      <c r="DK16" s="10"/>
    </row>
    <row r="17" spans="2:114" ht="10.5" customHeight="1">
      <c r="B17" s="287" t="s">
        <v>51</v>
      </c>
      <c r="C17" s="288"/>
      <c r="D17" s="288"/>
      <c r="E17" s="288"/>
      <c r="F17" s="288"/>
      <c r="G17" s="288"/>
      <c r="H17" s="289"/>
      <c r="I17" s="293" t="s">
        <v>68</v>
      </c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4"/>
      <c r="BI17" s="147"/>
      <c r="BJ17" s="148"/>
      <c r="BK17" s="149"/>
      <c r="BL17" s="149"/>
      <c r="BM17" s="149"/>
      <c r="BN17" s="149"/>
      <c r="BO17" s="149"/>
      <c r="BP17" s="149"/>
      <c r="BQ17" s="149"/>
      <c r="BR17" s="149" t="s">
        <v>16</v>
      </c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50"/>
      <c r="DH17" s="150"/>
      <c r="DI17" s="151"/>
    </row>
    <row r="18" spans="2:114" ht="10.5" customHeight="1">
      <c r="B18" s="290"/>
      <c r="C18" s="291"/>
      <c r="D18" s="291"/>
      <c r="E18" s="291"/>
      <c r="F18" s="291"/>
      <c r="G18" s="291"/>
      <c r="H18" s="292"/>
      <c r="I18" s="256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8"/>
      <c r="V18" s="261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8"/>
      <c r="AI18" s="261"/>
      <c r="AJ18" s="257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58"/>
      <c r="AV18" s="263"/>
      <c r="AW18" s="264"/>
      <c r="AX18" s="257"/>
      <c r="AY18" s="257"/>
      <c r="AZ18" s="257"/>
      <c r="BA18" s="257"/>
      <c r="BB18" s="257"/>
      <c r="BC18" s="257"/>
      <c r="BD18" s="257"/>
      <c r="BE18" s="257"/>
      <c r="BF18" s="257"/>
      <c r="BG18" s="257"/>
      <c r="BH18" s="258"/>
      <c r="BI18" s="156"/>
      <c r="BJ18" s="261"/>
      <c r="BK18" s="257"/>
      <c r="BL18" s="257"/>
      <c r="BM18" s="257"/>
      <c r="BN18" s="257"/>
      <c r="BO18" s="257"/>
      <c r="BP18" s="257"/>
      <c r="BQ18" s="257"/>
      <c r="BR18" s="257"/>
      <c r="BS18" s="257"/>
      <c r="BT18" s="257"/>
      <c r="BU18" s="257"/>
      <c r="BV18" s="258"/>
      <c r="BW18" s="250"/>
      <c r="BX18" s="251"/>
      <c r="BY18" s="251"/>
      <c r="BZ18" s="251"/>
      <c r="CA18" s="251"/>
      <c r="CB18" s="251"/>
      <c r="CC18" s="251"/>
      <c r="CD18" s="251"/>
      <c r="CE18" s="251"/>
      <c r="CF18" s="251"/>
      <c r="CG18" s="251"/>
      <c r="CH18" s="251"/>
      <c r="CI18" s="252"/>
      <c r="CJ18" s="261"/>
      <c r="CK18" s="257"/>
      <c r="CL18" s="257"/>
      <c r="CM18" s="257"/>
      <c r="CN18" s="257"/>
      <c r="CO18" s="257"/>
      <c r="CP18" s="257"/>
      <c r="CQ18" s="257"/>
      <c r="CR18" s="257"/>
      <c r="CS18" s="257"/>
      <c r="CT18" s="257"/>
      <c r="CU18" s="257"/>
      <c r="CV18" s="258"/>
      <c r="CW18" s="356"/>
      <c r="CX18" s="357"/>
      <c r="CY18" s="357"/>
      <c r="CZ18" s="357"/>
      <c r="DA18" s="357"/>
      <c r="DB18" s="357"/>
      <c r="DC18" s="357"/>
      <c r="DD18" s="357"/>
      <c r="DE18" s="357"/>
      <c r="DF18" s="357"/>
      <c r="DG18" s="357"/>
      <c r="DH18" s="357"/>
      <c r="DI18" s="357"/>
    </row>
    <row r="19" spans="2:114" ht="10.5" customHeight="1">
      <c r="B19" s="290"/>
      <c r="C19" s="291"/>
      <c r="D19" s="291"/>
      <c r="E19" s="291"/>
      <c r="F19" s="291"/>
      <c r="G19" s="291"/>
      <c r="H19" s="292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60"/>
      <c r="V19" s="262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60"/>
      <c r="AI19" s="262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60"/>
      <c r="AV19" s="262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60"/>
      <c r="BI19" s="156"/>
      <c r="BJ19" s="262"/>
      <c r="BK19" s="259"/>
      <c r="BL19" s="259"/>
      <c r="BM19" s="259"/>
      <c r="BN19" s="259"/>
      <c r="BO19" s="259"/>
      <c r="BP19" s="259"/>
      <c r="BQ19" s="259"/>
      <c r="BR19" s="259"/>
      <c r="BS19" s="259"/>
      <c r="BT19" s="259"/>
      <c r="BU19" s="259"/>
      <c r="BV19" s="260"/>
      <c r="BW19" s="253"/>
      <c r="BX19" s="254"/>
      <c r="BY19" s="254"/>
      <c r="BZ19" s="254"/>
      <c r="CA19" s="254"/>
      <c r="CB19" s="254"/>
      <c r="CC19" s="254"/>
      <c r="CD19" s="254"/>
      <c r="CE19" s="254"/>
      <c r="CF19" s="254"/>
      <c r="CG19" s="254"/>
      <c r="CH19" s="254"/>
      <c r="CI19" s="255"/>
      <c r="CJ19" s="262"/>
      <c r="CK19" s="259"/>
      <c r="CL19" s="259"/>
      <c r="CM19" s="259"/>
      <c r="CN19" s="259"/>
      <c r="CO19" s="259"/>
      <c r="CP19" s="259"/>
      <c r="CQ19" s="259"/>
      <c r="CR19" s="259"/>
      <c r="CS19" s="259"/>
      <c r="CT19" s="259"/>
      <c r="CU19" s="259"/>
      <c r="CV19" s="260"/>
      <c r="CW19" s="357"/>
      <c r="CX19" s="357"/>
      <c r="CY19" s="357"/>
      <c r="CZ19" s="357"/>
      <c r="DA19" s="357"/>
      <c r="DB19" s="357"/>
      <c r="DC19" s="357"/>
      <c r="DD19" s="357"/>
      <c r="DE19" s="357"/>
      <c r="DF19" s="357"/>
      <c r="DG19" s="357"/>
      <c r="DH19" s="357"/>
      <c r="DI19" s="357"/>
    </row>
    <row r="20" spans="2:114" ht="10.5" customHeight="1">
      <c r="B20" s="295" t="s">
        <v>52</v>
      </c>
      <c r="C20" s="296"/>
      <c r="D20" s="296"/>
      <c r="E20" s="296"/>
      <c r="F20" s="296"/>
      <c r="G20" s="296"/>
      <c r="H20" s="297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60"/>
      <c r="V20" s="262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60"/>
      <c r="AI20" s="262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60"/>
      <c r="AV20" s="262"/>
      <c r="AW20" s="259"/>
      <c r="AX20" s="259"/>
      <c r="AY20" s="259"/>
      <c r="AZ20" s="259"/>
      <c r="BA20" s="259"/>
      <c r="BB20" s="259"/>
      <c r="BC20" s="259"/>
      <c r="BD20" s="259"/>
      <c r="BE20" s="259"/>
      <c r="BF20" s="259"/>
      <c r="BG20" s="259"/>
      <c r="BH20" s="260"/>
      <c r="BI20" s="156"/>
      <c r="BJ20" s="262"/>
      <c r="BK20" s="259"/>
      <c r="BL20" s="259"/>
      <c r="BM20" s="259"/>
      <c r="BN20" s="259"/>
      <c r="BO20" s="259"/>
      <c r="BP20" s="259"/>
      <c r="BQ20" s="259"/>
      <c r="BR20" s="259"/>
      <c r="BS20" s="259"/>
      <c r="BT20" s="259"/>
      <c r="BU20" s="259"/>
      <c r="BV20" s="260"/>
      <c r="BW20" s="253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5"/>
      <c r="CJ20" s="262"/>
      <c r="CK20" s="259"/>
      <c r="CL20" s="259"/>
      <c r="CM20" s="259"/>
      <c r="CN20" s="259"/>
      <c r="CO20" s="259"/>
      <c r="CP20" s="259"/>
      <c r="CQ20" s="259"/>
      <c r="CR20" s="259"/>
      <c r="CS20" s="259"/>
      <c r="CT20" s="259"/>
      <c r="CU20" s="259"/>
      <c r="CV20" s="260"/>
      <c r="CW20" s="357"/>
      <c r="CX20" s="357"/>
      <c r="CY20" s="357"/>
      <c r="CZ20" s="357"/>
      <c r="DA20" s="357"/>
      <c r="DB20" s="357"/>
      <c r="DC20" s="357"/>
      <c r="DD20" s="357"/>
      <c r="DE20" s="357"/>
      <c r="DF20" s="357"/>
      <c r="DG20" s="357"/>
      <c r="DH20" s="357"/>
      <c r="DI20" s="357"/>
    </row>
    <row r="21" spans="2:114" ht="10.5" customHeight="1">
      <c r="B21" s="295"/>
      <c r="C21" s="296"/>
      <c r="D21" s="296"/>
      <c r="E21" s="296"/>
      <c r="F21" s="296"/>
      <c r="G21" s="296"/>
      <c r="H21" s="296"/>
      <c r="I21" s="305" t="s">
        <v>17</v>
      </c>
      <c r="J21" s="305"/>
      <c r="K21" s="305"/>
      <c r="L21" s="305" t="s">
        <v>18</v>
      </c>
      <c r="M21" s="305"/>
      <c r="N21" s="305"/>
      <c r="O21" s="305"/>
      <c r="P21" s="305"/>
      <c r="Q21" s="305"/>
      <c r="R21" s="305"/>
      <c r="S21" s="305"/>
      <c r="T21" s="305"/>
      <c r="U21" s="305"/>
      <c r="V21" s="305" t="s">
        <v>17</v>
      </c>
      <c r="W21" s="305"/>
      <c r="X21" s="305"/>
      <c r="Y21" s="305" t="s">
        <v>18</v>
      </c>
      <c r="Z21" s="305"/>
      <c r="AA21" s="305"/>
      <c r="AB21" s="305"/>
      <c r="AC21" s="305"/>
      <c r="AD21" s="305"/>
      <c r="AE21" s="305"/>
      <c r="AF21" s="305"/>
      <c r="AG21" s="305"/>
      <c r="AH21" s="305"/>
      <c r="AI21" s="305" t="s">
        <v>17</v>
      </c>
      <c r="AJ21" s="305"/>
      <c r="AK21" s="305"/>
      <c r="AL21" s="305" t="s">
        <v>18</v>
      </c>
      <c r="AM21" s="305"/>
      <c r="AN21" s="305"/>
      <c r="AO21" s="305"/>
      <c r="AP21" s="305"/>
      <c r="AQ21" s="305"/>
      <c r="AR21" s="305"/>
      <c r="AS21" s="305"/>
      <c r="AT21" s="305"/>
      <c r="AU21" s="305"/>
      <c r="AV21" s="305" t="s">
        <v>17</v>
      </c>
      <c r="AW21" s="305"/>
      <c r="AX21" s="305"/>
      <c r="AY21" s="397" t="s">
        <v>18</v>
      </c>
      <c r="AZ21" s="398"/>
      <c r="BA21" s="398"/>
      <c r="BB21" s="398"/>
      <c r="BC21" s="398"/>
      <c r="BD21" s="398"/>
      <c r="BE21" s="398"/>
      <c r="BF21" s="398"/>
      <c r="BG21" s="398"/>
      <c r="BH21" s="399"/>
      <c r="BI21" s="117"/>
      <c r="BJ21" s="305" t="s">
        <v>17</v>
      </c>
      <c r="BK21" s="305"/>
      <c r="BL21" s="305"/>
      <c r="BM21" s="305" t="s">
        <v>18</v>
      </c>
      <c r="BN21" s="305"/>
      <c r="BO21" s="305"/>
      <c r="BP21" s="305"/>
      <c r="BQ21" s="305"/>
      <c r="BR21" s="305"/>
      <c r="BS21" s="305"/>
      <c r="BT21" s="305"/>
      <c r="BU21" s="305"/>
      <c r="BV21" s="305"/>
      <c r="BW21" s="305" t="s">
        <v>17</v>
      </c>
      <c r="BX21" s="305"/>
      <c r="BY21" s="305"/>
      <c r="BZ21" s="305" t="s">
        <v>18</v>
      </c>
      <c r="CA21" s="305"/>
      <c r="CB21" s="305"/>
      <c r="CC21" s="305"/>
      <c r="CD21" s="305"/>
      <c r="CE21" s="305"/>
      <c r="CF21" s="305"/>
      <c r="CG21" s="305"/>
      <c r="CH21" s="305"/>
      <c r="CI21" s="305"/>
      <c r="CJ21" s="305" t="s">
        <v>17</v>
      </c>
      <c r="CK21" s="305"/>
      <c r="CL21" s="305"/>
      <c r="CM21" s="305" t="s">
        <v>18</v>
      </c>
      <c r="CN21" s="305"/>
      <c r="CO21" s="305"/>
      <c r="CP21" s="305"/>
      <c r="CQ21" s="305"/>
      <c r="CR21" s="305"/>
      <c r="CS21" s="305"/>
      <c r="CT21" s="305"/>
      <c r="CU21" s="305"/>
      <c r="CV21" s="305"/>
      <c r="CW21" s="382" t="s">
        <v>17</v>
      </c>
      <c r="CX21" s="382"/>
      <c r="CY21" s="382"/>
      <c r="CZ21" s="382" t="s">
        <v>18</v>
      </c>
      <c r="DA21" s="382"/>
      <c r="DB21" s="382"/>
      <c r="DC21" s="382"/>
      <c r="DD21" s="382"/>
      <c r="DE21" s="382"/>
      <c r="DF21" s="382"/>
      <c r="DG21" s="382"/>
      <c r="DH21" s="382"/>
      <c r="DI21" s="382"/>
    </row>
    <row r="22" spans="2:114" ht="10.5" customHeight="1">
      <c r="B22" s="298"/>
      <c r="C22" s="299"/>
      <c r="D22" s="299"/>
      <c r="E22" s="299"/>
      <c r="F22" s="299"/>
      <c r="G22" s="299"/>
      <c r="H22" s="299"/>
      <c r="I22" s="300" t="s">
        <v>19</v>
      </c>
      <c r="J22" s="301"/>
      <c r="K22" s="302"/>
      <c r="L22" s="300" t="s">
        <v>20</v>
      </c>
      <c r="M22" s="301"/>
      <c r="N22" s="301"/>
      <c r="O22" s="301"/>
      <c r="P22" s="301"/>
      <c r="Q22" s="301"/>
      <c r="R22" s="301"/>
      <c r="S22" s="301"/>
      <c r="T22" s="301"/>
      <c r="U22" s="302"/>
      <c r="V22" s="300" t="s">
        <v>19</v>
      </c>
      <c r="W22" s="301"/>
      <c r="X22" s="302"/>
      <c r="Y22" s="300" t="s">
        <v>20</v>
      </c>
      <c r="Z22" s="301"/>
      <c r="AA22" s="301"/>
      <c r="AB22" s="301"/>
      <c r="AC22" s="301"/>
      <c r="AD22" s="301"/>
      <c r="AE22" s="301"/>
      <c r="AF22" s="301"/>
      <c r="AG22" s="301"/>
      <c r="AH22" s="302"/>
      <c r="AI22" s="300" t="s">
        <v>19</v>
      </c>
      <c r="AJ22" s="301"/>
      <c r="AK22" s="302"/>
      <c r="AL22" s="300" t="s">
        <v>20</v>
      </c>
      <c r="AM22" s="301"/>
      <c r="AN22" s="301"/>
      <c r="AO22" s="301"/>
      <c r="AP22" s="301"/>
      <c r="AQ22" s="301"/>
      <c r="AR22" s="301"/>
      <c r="AS22" s="301"/>
      <c r="AT22" s="301"/>
      <c r="AU22" s="302"/>
      <c r="AV22" s="300" t="s">
        <v>19</v>
      </c>
      <c r="AW22" s="301"/>
      <c r="AX22" s="302"/>
      <c r="AY22" s="300" t="s">
        <v>20</v>
      </c>
      <c r="AZ22" s="301"/>
      <c r="BA22" s="301"/>
      <c r="BB22" s="301"/>
      <c r="BC22" s="301"/>
      <c r="BD22" s="301"/>
      <c r="BE22" s="301"/>
      <c r="BF22" s="301"/>
      <c r="BG22" s="301"/>
      <c r="BH22" s="302"/>
      <c r="BI22" s="158"/>
      <c r="BJ22" s="300" t="s">
        <v>19</v>
      </c>
      <c r="BK22" s="301"/>
      <c r="BL22" s="302"/>
      <c r="BM22" s="300" t="s">
        <v>20</v>
      </c>
      <c r="BN22" s="301"/>
      <c r="BO22" s="301"/>
      <c r="BP22" s="301"/>
      <c r="BQ22" s="301"/>
      <c r="BR22" s="301"/>
      <c r="BS22" s="301"/>
      <c r="BT22" s="301"/>
      <c r="BU22" s="301"/>
      <c r="BV22" s="302"/>
      <c r="BW22" s="300" t="s">
        <v>19</v>
      </c>
      <c r="BX22" s="301"/>
      <c r="BY22" s="302"/>
      <c r="BZ22" s="300" t="s">
        <v>20</v>
      </c>
      <c r="CA22" s="301"/>
      <c r="CB22" s="301"/>
      <c r="CC22" s="301"/>
      <c r="CD22" s="301"/>
      <c r="CE22" s="301"/>
      <c r="CF22" s="301"/>
      <c r="CG22" s="301"/>
      <c r="CH22" s="301"/>
      <c r="CI22" s="302"/>
      <c r="CJ22" s="300" t="s">
        <v>19</v>
      </c>
      <c r="CK22" s="301"/>
      <c r="CL22" s="302"/>
      <c r="CM22" s="300" t="s">
        <v>20</v>
      </c>
      <c r="CN22" s="301"/>
      <c r="CO22" s="301"/>
      <c r="CP22" s="301"/>
      <c r="CQ22" s="301"/>
      <c r="CR22" s="301"/>
      <c r="CS22" s="301"/>
      <c r="CT22" s="301"/>
      <c r="CU22" s="301"/>
      <c r="CV22" s="302"/>
      <c r="CW22" s="472" t="s">
        <v>19</v>
      </c>
      <c r="CX22" s="472"/>
      <c r="CY22" s="472"/>
      <c r="CZ22" s="472" t="s">
        <v>20</v>
      </c>
      <c r="DA22" s="472"/>
      <c r="DB22" s="472"/>
      <c r="DC22" s="472"/>
      <c r="DD22" s="472"/>
      <c r="DE22" s="472"/>
      <c r="DF22" s="472"/>
      <c r="DG22" s="472"/>
      <c r="DH22" s="472"/>
      <c r="DI22" s="472"/>
      <c r="DJ22" s="3"/>
    </row>
    <row r="23" spans="2:114" ht="10.5" customHeight="1">
      <c r="B23" s="159"/>
      <c r="C23" s="160">
        <v>4</v>
      </c>
      <c r="D23" s="160">
        <v>4</v>
      </c>
      <c r="E23" s="378">
        <v>4</v>
      </c>
      <c r="F23" s="379"/>
      <c r="G23" s="351" t="s">
        <v>21</v>
      </c>
      <c r="H23" s="351"/>
      <c r="I23" s="326">
        <f>労災賃金報告【１】!D6</f>
        <v>0</v>
      </c>
      <c r="J23" s="326"/>
      <c r="K23" s="326"/>
      <c r="L23" s="327">
        <f>労災賃金報告【１】!E6</f>
        <v>0</v>
      </c>
      <c r="M23" s="327"/>
      <c r="N23" s="327"/>
      <c r="O23" s="327"/>
      <c r="P23" s="327"/>
      <c r="Q23" s="327"/>
      <c r="R23" s="327"/>
      <c r="S23" s="327"/>
      <c r="T23" s="327"/>
      <c r="U23" s="327"/>
      <c r="V23" s="326">
        <f>労災賃金報告【１】!H6</f>
        <v>0</v>
      </c>
      <c r="W23" s="326"/>
      <c r="X23" s="326"/>
      <c r="Y23" s="327">
        <f>労災賃金報告【１】!I6</f>
        <v>0</v>
      </c>
      <c r="Z23" s="327"/>
      <c r="AA23" s="327"/>
      <c r="AB23" s="327"/>
      <c r="AC23" s="327"/>
      <c r="AD23" s="327"/>
      <c r="AE23" s="327"/>
      <c r="AF23" s="327"/>
      <c r="AG23" s="327"/>
      <c r="AH23" s="327"/>
      <c r="AI23" s="326">
        <f>労災賃金報告【１】!F6</f>
        <v>0</v>
      </c>
      <c r="AJ23" s="326"/>
      <c r="AK23" s="326"/>
      <c r="AL23" s="327">
        <f>労災賃金報告【１】!G6</f>
        <v>0</v>
      </c>
      <c r="AM23" s="327"/>
      <c r="AN23" s="327"/>
      <c r="AO23" s="327"/>
      <c r="AP23" s="327"/>
      <c r="AQ23" s="327"/>
      <c r="AR23" s="327"/>
      <c r="AS23" s="327"/>
      <c r="AT23" s="327"/>
      <c r="AU23" s="327"/>
      <c r="AV23" s="306">
        <f>I23+V23+AI23</f>
        <v>0</v>
      </c>
      <c r="AW23" s="306"/>
      <c r="AX23" s="306"/>
      <c r="AY23" s="311">
        <f t="shared" ref="AY23:AY37" si="0">L23+Y23+AL23</f>
        <v>0</v>
      </c>
      <c r="AZ23" s="312"/>
      <c r="BA23" s="312"/>
      <c r="BB23" s="312"/>
      <c r="BC23" s="312"/>
      <c r="BD23" s="312"/>
      <c r="BE23" s="312"/>
      <c r="BF23" s="312"/>
      <c r="BG23" s="312"/>
      <c r="BH23" s="313"/>
      <c r="BI23" s="115"/>
      <c r="BJ23" s="326">
        <f>雇用賃金報告【２】!D6</f>
        <v>0</v>
      </c>
      <c r="BK23" s="326"/>
      <c r="BL23" s="326"/>
      <c r="BM23" s="327">
        <f>雇用賃金報告【２】!E6</f>
        <v>0</v>
      </c>
      <c r="BN23" s="327"/>
      <c r="BO23" s="327"/>
      <c r="BP23" s="327"/>
      <c r="BQ23" s="327"/>
      <c r="BR23" s="327"/>
      <c r="BS23" s="327"/>
      <c r="BT23" s="327"/>
      <c r="BU23" s="327"/>
      <c r="BV23" s="327"/>
      <c r="BW23" s="326">
        <f>雇用賃金報告【２】!F6</f>
        <v>0</v>
      </c>
      <c r="BX23" s="326"/>
      <c r="BY23" s="326"/>
      <c r="BZ23" s="327">
        <f>雇用賃金報告【２】!G6</f>
        <v>0</v>
      </c>
      <c r="CA23" s="327"/>
      <c r="CB23" s="327"/>
      <c r="CC23" s="327"/>
      <c r="CD23" s="327"/>
      <c r="CE23" s="327"/>
      <c r="CF23" s="327"/>
      <c r="CG23" s="327"/>
      <c r="CH23" s="327"/>
      <c r="CI23" s="327"/>
      <c r="CJ23" s="306">
        <f>BJ23+BW23</f>
        <v>0</v>
      </c>
      <c r="CK23" s="306"/>
      <c r="CL23" s="306"/>
      <c r="CM23" s="304">
        <f>BM23+BZ23</f>
        <v>0</v>
      </c>
      <c r="CN23" s="304"/>
      <c r="CO23" s="304"/>
      <c r="CP23" s="304"/>
      <c r="CQ23" s="304"/>
      <c r="CR23" s="304"/>
      <c r="CS23" s="304"/>
      <c r="CT23" s="304"/>
      <c r="CU23" s="304"/>
      <c r="CV23" s="304"/>
      <c r="CW23" s="303"/>
      <c r="CX23" s="303"/>
      <c r="CY23" s="303"/>
      <c r="CZ23" s="321"/>
      <c r="DA23" s="321"/>
      <c r="DB23" s="321"/>
      <c r="DC23" s="321"/>
      <c r="DD23" s="321"/>
      <c r="DE23" s="321"/>
      <c r="DF23" s="321"/>
      <c r="DG23" s="321"/>
      <c r="DH23" s="321"/>
      <c r="DI23" s="321"/>
    </row>
    <row r="24" spans="2:114" ht="10.5" customHeight="1">
      <c r="B24" s="159"/>
      <c r="C24" s="160">
        <v>5</v>
      </c>
      <c r="D24" s="160">
        <v>5</v>
      </c>
      <c r="E24" s="378">
        <v>5</v>
      </c>
      <c r="F24" s="379"/>
      <c r="G24" s="351" t="s">
        <v>21</v>
      </c>
      <c r="H24" s="351"/>
      <c r="I24" s="326">
        <f>労災賃金報告【１】!D7</f>
        <v>0</v>
      </c>
      <c r="J24" s="326"/>
      <c r="K24" s="326"/>
      <c r="L24" s="327">
        <f>労災賃金報告【１】!E7</f>
        <v>0</v>
      </c>
      <c r="M24" s="327"/>
      <c r="N24" s="327"/>
      <c r="O24" s="327"/>
      <c r="P24" s="327"/>
      <c r="Q24" s="327"/>
      <c r="R24" s="327"/>
      <c r="S24" s="327"/>
      <c r="T24" s="327"/>
      <c r="U24" s="327"/>
      <c r="V24" s="326">
        <f>労災賃金報告【１】!H7</f>
        <v>0</v>
      </c>
      <c r="W24" s="326"/>
      <c r="X24" s="326"/>
      <c r="Y24" s="327">
        <f>労災賃金報告【１】!I7</f>
        <v>0</v>
      </c>
      <c r="Z24" s="327"/>
      <c r="AA24" s="327"/>
      <c r="AB24" s="327"/>
      <c r="AC24" s="327"/>
      <c r="AD24" s="327"/>
      <c r="AE24" s="327"/>
      <c r="AF24" s="327"/>
      <c r="AG24" s="327"/>
      <c r="AH24" s="327"/>
      <c r="AI24" s="326">
        <f>労災賃金報告【１】!F7</f>
        <v>0</v>
      </c>
      <c r="AJ24" s="326"/>
      <c r="AK24" s="326"/>
      <c r="AL24" s="327">
        <f>労災賃金報告【１】!G7</f>
        <v>0</v>
      </c>
      <c r="AM24" s="327"/>
      <c r="AN24" s="327"/>
      <c r="AO24" s="327"/>
      <c r="AP24" s="327"/>
      <c r="AQ24" s="327"/>
      <c r="AR24" s="327"/>
      <c r="AS24" s="327"/>
      <c r="AT24" s="327"/>
      <c r="AU24" s="327"/>
      <c r="AV24" s="306">
        <f t="shared" ref="AV24:AV37" si="1">I24+V24+AI24</f>
        <v>0</v>
      </c>
      <c r="AW24" s="306"/>
      <c r="AX24" s="306"/>
      <c r="AY24" s="311">
        <f t="shared" si="0"/>
        <v>0</v>
      </c>
      <c r="AZ24" s="312"/>
      <c r="BA24" s="312"/>
      <c r="BB24" s="312"/>
      <c r="BC24" s="312"/>
      <c r="BD24" s="312"/>
      <c r="BE24" s="312"/>
      <c r="BF24" s="312"/>
      <c r="BG24" s="312"/>
      <c r="BH24" s="313"/>
      <c r="BI24" s="115"/>
      <c r="BJ24" s="326">
        <f>雇用賃金報告【２】!D7</f>
        <v>0</v>
      </c>
      <c r="BK24" s="326"/>
      <c r="BL24" s="326"/>
      <c r="BM24" s="327">
        <f>雇用賃金報告【２】!E7</f>
        <v>0</v>
      </c>
      <c r="BN24" s="327"/>
      <c r="BO24" s="327"/>
      <c r="BP24" s="327"/>
      <c r="BQ24" s="327"/>
      <c r="BR24" s="327"/>
      <c r="BS24" s="327"/>
      <c r="BT24" s="327"/>
      <c r="BU24" s="327"/>
      <c r="BV24" s="327"/>
      <c r="BW24" s="326">
        <f>雇用賃金報告【２】!F7</f>
        <v>0</v>
      </c>
      <c r="BX24" s="326"/>
      <c r="BY24" s="326"/>
      <c r="BZ24" s="327">
        <f>雇用賃金報告【２】!G7</f>
        <v>0</v>
      </c>
      <c r="CA24" s="327"/>
      <c r="CB24" s="327"/>
      <c r="CC24" s="327"/>
      <c r="CD24" s="327"/>
      <c r="CE24" s="327"/>
      <c r="CF24" s="327"/>
      <c r="CG24" s="327"/>
      <c r="CH24" s="327"/>
      <c r="CI24" s="327"/>
      <c r="CJ24" s="306">
        <f t="shared" ref="CJ24:CJ37" si="2">BJ24+BW24</f>
        <v>0</v>
      </c>
      <c r="CK24" s="306"/>
      <c r="CL24" s="306"/>
      <c r="CM24" s="304">
        <f t="shared" ref="CM24:CM37" si="3">BM24+BZ24</f>
        <v>0</v>
      </c>
      <c r="CN24" s="304"/>
      <c r="CO24" s="304"/>
      <c r="CP24" s="304"/>
      <c r="CQ24" s="304"/>
      <c r="CR24" s="304"/>
      <c r="CS24" s="304"/>
      <c r="CT24" s="304"/>
      <c r="CU24" s="304"/>
      <c r="CV24" s="304"/>
      <c r="CW24" s="303"/>
      <c r="CX24" s="303"/>
      <c r="CY24" s="303"/>
      <c r="CZ24" s="321"/>
      <c r="DA24" s="321"/>
      <c r="DB24" s="321"/>
      <c r="DC24" s="321"/>
      <c r="DD24" s="321"/>
      <c r="DE24" s="321"/>
      <c r="DF24" s="321"/>
      <c r="DG24" s="321"/>
      <c r="DH24" s="321"/>
      <c r="DI24" s="321"/>
    </row>
    <row r="25" spans="2:114" ht="10.5" customHeight="1">
      <c r="B25" s="159"/>
      <c r="C25" s="160">
        <v>6</v>
      </c>
      <c r="D25" s="160">
        <v>6</v>
      </c>
      <c r="E25" s="378">
        <v>6</v>
      </c>
      <c r="F25" s="379"/>
      <c r="G25" s="351" t="s">
        <v>21</v>
      </c>
      <c r="H25" s="351"/>
      <c r="I25" s="326">
        <f>労災賃金報告【１】!D8</f>
        <v>0</v>
      </c>
      <c r="J25" s="326"/>
      <c r="K25" s="326"/>
      <c r="L25" s="327">
        <f>労災賃金報告【１】!E8</f>
        <v>0</v>
      </c>
      <c r="M25" s="327"/>
      <c r="N25" s="327"/>
      <c r="O25" s="327"/>
      <c r="P25" s="327"/>
      <c r="Q25" s="327"/>
      <c r="R25" s="327"/>
      <c r="S25" s="327"/>
      <c r="T25" s="327"/>
      <c r="U25" s="327"/>
      <c r="V25" s="326">
        <f>労災賃金報告【１】!H8</f>
        <v>0</v>
      </c>
      <c r="W25" s="326"/>
      <c r="X25" s="326"/>
      <c r="Y25" s="327">
        <f>労災賃金報告【１】!I8</f>
        <v>0</v>
      </c>
      <c r="Z25" s="327"/>
      <c r="AA25" s="327"/>
      <c r="AB25" s="327"/>
      <c r="AC25" s="327"/>
      <c r="AD25" s="327"/>
      <c r="AE25" s="327"/>
      <c r="AF25" s="327"/>
      <c r="AG25" s="327"/>
      <c r="AH25" s="327"/>
      <c r="AI25" s="326">
        <f>労災賃金報告【１】!F8</f>
        <v>0</v>
      </c>
      <c r="AJ25" s="326"/>
      <c r="AK25" s="326"/>
      <c r="AL25" s="327">
        <f>労災賃金報告【１】!G8</f>
        <v>0</v>
      </c>
      <c r="AM25" s="327"/>
      <c r="AN25" s="327"/>
      <c r="AO25" s="327"/>
      <c r="AP25" s="327"/>
      <c r="AQ25" s="327"/>
      <c r="AR25" s="327"/>
      <c r="AS25" s="327"/>
      <c r="AT25" s="327"/>
      <c r="AU25" s="327"/>
      <c r="AV25" s="306">
        <f t="shared" si="1"/>
        <v>0</v>
      </c>
      <c r="AW25" s="306"/>
      <c r="AX25" s="306"/>
      <c r="AY25" s="311">
        <f t="shared" si="0"/>
        <v>0</v>
      </c>
      <c r="AZ25" s="312"/>
      <c r="BA25" s="312"/>
      <c r="BB25" s="312"/>
      <c r="BC25" s="312"/>
      <c r="BD25" s="312"/>
      <c r="BE25" s="312"/>
      <c r="BF25" s="312"/>
      <c r="BG25" s="312"/>
      <c r="BH25" s="313"/>
      <c r="BI25" s="115"/>
      <c r="BJ25" s="326">
        <f>雇用賃金報告【２】!D8</f>
        <v>0</v>
      </c>
      <c r="BK25" s="326"/>
      <c r="BL25" s="326"/>
      <c r="BM25" s="327">
        <f>雇用賃金報告【２】!E8</f>
        <v>0</v>
      </c>
      <c r="BN25" s="327"/>
      <c r="BO25" s="327"/>
      <c r="BP25" s="327"/>
      <c r="BQ25" s="327"/>
      <c r="BR25" s="327"/>
      <c r="BS25" s="327"/>
      <c r="BT25" s="327"/>
      <c r="BU25" s="327"/>
      <c r="BV25" s="327"/>
      <c r="BW25" s="326">
        <f>雇用賃金報告【２】!F8</f>
        <v>0</v>
      </c>
      <c r="BX25" s="326"/>
      <c r="BY25" s="326"/>
      <c r="BZ25" s="327">
        <f>雇用賃金報告【２】!G8</f>
        <v>0</v>
      </c>
      <c r="CA25" s="327"/>
      <c r="CB25" s="327"/>
      <c r="CC25" s="327"/>
      <c r="CD25" s="327"/>
      <c r="CE25" s="327"/>
      <c r="CF25" s="327"/>
      <c r="CG25" s="327"/>
      <c r="CH25" s="327"/>
      <c r="CI25" s="327"/>
      <c r="CJ25" s="306">
        <f t="shared" si="2"/>
        <v>0</v>
      </c>
      <c r="CK25" s="306"/>
      <c r="CL25" s="306"/>
      <c r="CM25" s="304">
        <f t="shared" si="3"/>
        <v>0</v>
      </c>
      <c r="CN25" s="304"/>
      <c r="CO25" s="304"/>
      <c r="CP25" s="304"/>
      <c r="CQ25" s="304"/>
      <c r="CR25" s="304"/>
      <c r="CS25" s="304"/>
      <c r="CT25" s="304"/>
      <c r="CU25" s="304"/>
      <c r="CV25" s="304"/>
      <c r="CW25" s="303"/>
      <c r="CX25" s="303"/>
      <c r="CY25" s="303"/>
      <c r="CZ25" s="321"/>
      <c r="DA25" s="321"/>
      <c r="DB25" s="321"/>
      <c r="DC25" s="321"/>
      <c r="DD25" s="321"/>
      <c r="DE25" s="321"/>
      <c r="DF25" s="321"/>
      <c r="DG25" s="321"/>
      <c r="DH25" s="321"/>
      <c r="DI25" s="321"/>
    </row>
    <row r="26" spans="2:114" ht="10.5" customHeight="1">
      <c r="B26" s="159"/>
      <c r="C26" s="160">
        <v>7</v>
      </c>
      <c r="D26" s="160">
        <v>7</v>
      </c>
      <c r="E26" s="378">
        <v>7</v>
      </c>
      <c r="F26" s="379"/>
      <c r="G26" s="351" t="s">
        <v>31</v>
      </c>
      <c r="H26" s="351"/>
      <c r="I26" s="326">
        <f>労災賃金報告【１】!D9</f>
        <v>0</v>
      </c>
      <c r="J26" s="326"/>
      <c r="K26" s="326"/>
      <c r="L26" s="327">
        <f>労災賃金報告【１】!E9</f>
        <v>0</v>
      </c>
      <c r="M26" s="327"/>
      <c r="N26" s="327"/>
      <c r="O26" s="327"/>
      <c r="P26" s="327"/>
      <c r="Q26" s="327"/>
      <c r="R26" s="327"/>
      <c r="S26" s="327"/>
      <c r="T26" s="327"/>
      <c r="U26" s="327"/>
      <c r="V26" s="326">
        <f>労災賃金報告【１】!H9</f>
        <v>0</v>
      </c>
      <c r="W26" s="326"/>
      <c r="X26" s="326"/>
      <c r="Y26" s="327">
        <f>労災賃金報告【１】!I9</f>
        <v>0</v>
      </c>
      <c r="Z26" s="327"/>
      <c r="AA26" s="327"/>
      <c r="AB26" s="327"/>
      <c r="AC26" s="327"/>
      <c r="AD26" s="327"/>
      <c r="AE26" s="327"/>
      <c r="AF26" s="327"/>
      <c r="AG26" s="327"/>
      <c r="AH26" s="327"/>
      <c r="AI26" s="326">
        <f>労災賃金報告【１】!F9</f>
        <v>0</v>
      </c>
      <c r="AJ26" s="326"/>
      <c r="AK26" s="326"/>
      <c r="AL26" s="327">
        <f>労災賃金報告【１】!G9</f>
        <v>0</v>
      </c>
      <c r="AM26" s="327"/>
      <c r="AN26" s="327"/>
      <c r="AO26" s="327"/>
      <c r="AP26" s="327"/>
      <c r="AQ26" s="327"/>
      <c r="AR26" s="327"/>
      <c r="AS26" s="327"/>
      <c r="AT26" s="327"/>
      <c r="AU26" s="327"/>
      <c r="AV26" s="306">
        <f t="shared" si="1"/>
        <v>0</v>
      </c>
      <c r="AW26" s="306"/>
      <c r="AX26" s="306"/>
      <c r="AY26" s="311">
        <f t="shared" si="0"/>
        <v>0</v>
      </c>
      <c r="AZ26" s="312"/>
      <c r="BA26" s="312"/>
      <c r="BB26" s="312"/>
      <c r="BC26" s="312"/>
      <c r="BD26" s="312"/>
      <c r="BE26" s="312"/>
      <c r="BF26" s="312"/>
      <c r="BG26" s="312"/>
      <c r="BH26" s="313"/>
      <c r="BI26" s="115"/>
      <c r="BJ26" s="326">
        <f>雇用賃金報告【２】!D9</f>
        <v>0</v>
      </c>
      <c r="BK26" s="326"/>
      <c r="BL26" s="326"/>
      <c r="BM26" s="327">
        <f>雇用賃金報告【２】!E9</f>
        <v>0</v>
      </c>
      <c r="BN26" s="327"/>
      <c r="BO26" s="327"/>
      <c r="BP26" s="327"/>
      <c r="BQ26" s="327"/>
      <c r="BR26" s="327"/>
      <c r="BS26" s="327"/>
      <c r="BT26" s="327"/>
      <c r="BU26" s="327"/>
      <c r="BV26" s="327"/>
      <c r="BW26" s="326">
        <f>雇用賃金報告【２】!F9</f>
        <v>0</v>
      </c>
      <c r="BX26" s="326"/>
      <c r="BY26" s="326"/>
      <c r="BZ26" s="327">
        <f>雇用賃金報告【２】!G9</f>
        <v>0</v>
      </c>
      <c r="CA26" s="327"/>
      <c r="CB26" s="327"/>
      <c r="CC26" s="327"/>
      <c r="CD26" s="327"/>
      <c r="CE26" s="327"/>
      <c r="CF26" s="327"/>
      <c r="CG26" s="327"/>
      <c r="CH26" s="327"/>
      <c r="CI26" s="327"/>
      <c r="CJ26" s="306">
        <f t="shared" si="2"/>
        <v>0</v>
      </c>
      <c r="CK26" s="306"/>
      <c r="CL26" s="306"/>
      <c r="CM26" s="304">
        <f t="shared" si="3"/>
        <v>0</v>
      </c>
      <c r="CN26" s="304"/>
      <c r="CO26" s="304"/>
      <c r="CP26" s="304"/>
      <c r="CQ26" s="304"/>
      <c r="CR26" s="304"/>
      <c r="CS26" s="304"/>
      <c r="CT26" s="304"/>
      <c r="CU26" s="304"/>
      <c r="CV26" s="304"/>
      <c r="CW26" s="303"/>
      <c r="CX26" s="303"/>
      <c r="CY26" s="303"/>
      <c r="CZ26" s="321"/>
      <c r="DA26" s="321"/>
      <c r="DB26" s="321"/>
      <c r="DC26" s="321"/>
      <c r="DD26" s="321"/>
      <c r="DE26" s="321"/>
      <c r="DF26" s="321"/>
      <c r="DG26" s="321"/>
      <c r="DH26" s="321"/>
      <c r="DI26" s="321"/>
    </row>
    <row r="27" spans="2:114" ht="10.5" customHeight="1">
      <c r="B27" s="159"/>
      <c r="C27" s="160">
        <v>8</v>
      </c>
      <c r="D27" s="160">
        <v>8</v>
      </c>
      <c r="E27" s="378">
        <v>8</v>
      </c>
      <c r="F27" s="379"/>
      <c r="G27" s="351" t="s">
        <v>31</v>
      </c>
      <c r="H27" s="351"/>
      <c r="I27" s="326">
        <f>労災賃金報告【１】!D10</f>
        <v>0</v>
      </c>
      <c r="J27" s="326"/>
      <c r="K27" s="326"/>
      <c r="L27" s="327">
        <f>労災賃金報告【１】!E10</f>
        <v>0</v>
      </c>
      <c r="M27" s="327"/>
      <c r="N27" s="327"/>
      <c r="O27" s="327"/>
      <c r="P27" s="327"/>
      <c r="Q27" s="327"/>
      <c r="R27" s="327"/>
      <c r="S27" s="327"/>
      <c r="T27" s="327"/>
      <c r="U27" s="327"/>
      <c r="V27" s="326">
        <f>労災賃金報告【１】!H10</f>
        <v>0</v>
      </c>
      <c r="W27" s="326"/>
      <c r="X27" s="326"/>
      <c r="Y27" s="327">
        <f>労災賃金報告【１】!I10</f>
        <v>0</v>
      </c>
      <c r="Z27" s="327"/>
      <c r="AA27" s="327"/>
      <c r="AB27" s="327"/>
      <c r="AC27" s="327"/>
      <c r="AD27" s="327"/>
      <c r="AE27" s="327"/>
      <c r="AF27" s="327"/>
      <c r="AG27" s="327"/>
      <c r="AH27" s="327"/>
      <c r="AI27" s="326">
        <f>労災賃金報告【１】!F10</f>
        <v>0</v>
      </c>
      <c r="AJ27" s="326"/>
      <c r="AK27" s="326"/>
      <c r="AL27" s="327">
        <f>労災賃金報告【１】!G10</f>
        <v>0</v>
      </c>
      <c r="AM27" s="327"/>
      <c r="AN27" s="327"/>
      <c r="AO27" s="327"/>
      <c r="AP27" s="327"/>
      <c r="AQ27" s="327"/>
      <c r="AR27" s="327"/>
      <c r="AS27" s="327"/>
      <c r="AT27" s="327"/>
      <c r="AU27" s="327"/>
      <c r="AV27" s="306">
        <f t="shared" si="1"/>
        <v>0</v>
      </c>
      <c r="AW27" s="306"/>
      <c r="AX27" s="306"/>
      <c r="AY27" s="311">
        <f t="shared" si="0"/>
        <v>0</v>
      </c>
      <c r="AZ27" s="312"/>
      <c r="BA27" s="312"/>
      <c r="BB27" s="312"/>
      <c r="BC27" s="312"/>
      <c r="BD27" s="312"/>
      <c r="BE27" s="312"/>
      <c r="BF27" s="312"/>
      <c r="BG27" s="312"/>
      <c r="BH27" s="313"/>
      <c r="BI27" s="115"/>
      <c r="BJ27" s="326">
        <f>雇用賃金報告【２】!D10</f>
        <v>0</v>
      </c>
      <c r="BK27" s="326"/>
      <c r="BL27" s="326"/>
      <c r="BM27" s="327">
        <f>雇用賃金報告【２】!E10</f>
        <v>0</v>
      </c>
      <c r="BN27" s="327"/>
      <c r="BO27" s="327"/>
      <c r="BP27" s="327"/>
      <c r="BQ27" s="327"/>
      <c r="BR27" s="327"/>
      <c r="BS27" s="327"/>
      <c r="BT27" s="327"/>
      <c r="BU27" s="327"/>
      <c r="BV27" s="327"/>
      <c r="BW27" s="326">
        <f>雇用賃金報告【２】!F10</f>
        <v>0</v>
      </c>
      <c r="BX27" s="326"/>
      <c r="BY27" s="326"/>
      <c r="BZ27" s="327">
        <f>雇用賃金報告【２】!G10</f>
        <v>0</v>
      </c>
      <c r="CA27" s="327"/>
      <c r="CB27" s="327"/>
      <c r="CC27" s="327"/>
      <c r="CD27" s="327"/>
      <c r="CE27" s="327"/>
      <c r="CF27" s="327"/>
      <c r="CG27" s="327"/>
      <c r="CH27" s="327"/>
      <c r="CI27" s="327"/>
      <c r="CJ27" s="306">
        <f t="shared" si="2"/>
        <v>0</v>
      </c>
      <c r="CK27" s="306"/>
      <c r="CL27" s="306"/>
      <c r="CM27" s="304">
        <f t="shared" si="3"/>
        <v>0</v>
      </c>
      <c r="CN27" s="304"/>
      <c r="CO27" s="304"/>
      <c r="CP27" s="304"/>
      <c r="CQ27" s="304"/>
      <c r="CR27" s="304"/>
      <c r="CS27" s="304"/>
      <c r="CT27" s="304"/>
      <c r="CU27" s="304"/>
      <c r="CV27" s="304"/>
      <c r="CW27" s="303"/>
      <c r="CX27" s="303"/>
      <c r="CY27" s="303"/>
      <c r="CZ27" s="321"/>
      <c r="DA27" s="321"/>
      <c r="DB27" s="321"/>
      <c r="DC27" s="321"/>
      <c r="DD27" s="321"/>
      <c r="DE27" s="321"/>
      <c r="DF27" s="321"/>
      <c r="DG27" s="321"/>
      <c r="DH27" s="321"/>
      <c r="DI27" s="321"/>
    </row>
    <row r="28" spans="2:114" ht="10.5" customHeight="1">
      <c r="B28" s="159"/>
      <c r="C28" s="160">
        <v>9</v>
      </c>
      <c r="D28" s="160">
        <v>9</v>
      </c>
      <c r="E28" s="378">
        <v>9</v>
      </c>
      <c r="F28" s="379"/>
      <c r="G28" s="351" t="s">
        <v>31</v>
      </c>
      <c r="H28" s="351"/>
      <c r="I28" s="326">
        <f>労災賃金報告【１】!D11</f>
        <v>0</v>
      </c>
      <c r="J28" s="326"/>
      <c r="K28" s="326"/>
      <c r="L28" s="327">
        <f>労災賃金報告【１】!E11</f>
        <v>0</v>
      </c>
      <c r="M28" s="327"/>
      <c r="N28" s="327"/>
      <c r="O28" s="327"/>
      <c r="P28" s="327"/>
      <c r="Q28" s="327"/>
      <c r="R28" s="327"/>
      <c r="S28" s="327"/>
      <c r="T28" s="327"/>
      <c r="U28" s="327"/>
      <c r="V28" s="326">
        <f>労災賃金報告【１】!H11</f>
        <v>0</v>
      </c>
      <c r="W28" s="326"/>
      <c r="X28" s="326"/>
      <c r="Y28" s="327">
        <f>労災賃金報告【１】!I11</f>
        <v>0</v>
      </c>
      <c r="Z28" s="327"/>
      <c r="AA28" s="327"/>
      <c r="AB28" s="327"/>
      <c r="AC28" s="327"/>
      <c r="AD28" s="327"/>
      <c r="AE28" s="327"/>
      <c r="AF28" s="327"/>
      <c r="AG28" s="327"/>
      <c r="AH28" s="327"/>
      <c r="AI28" s="326">
        <f>労災賃金報告【１】!F11</f>
        <v>0</v>
      </c>
      <c r="AJ28" s="326"/>
      <c r="AK28" s="326"/>
      <c r="AL28" s="327">
        <f>労災賃金報告【１】!G11</f>
        <v>0</v>
      </c>
      <c r="AM28" s="327"/>
      <c r="AN28" s="327"/>
      <c r="AO28" s="327"/>
      <c r="AP28" s="327"/>
      <c r="AQ28" s="327"/>
      <c r="AR28" s="327"/>
      <c r="AS28" s="327"/>
      <c r="AT28" s="327"/>
      <c r="AU28" s="327"/>
      <c r="AV28" s="306">
        <f t="shared" si="1"/>
        <v>0</v>
      </c>
      <c r="AW28" s="306"/>
      <c r="AX28" s="306"/>
      <c r="AY28" s="311">
        <f t="shared" si="0"/>
        <v>0</v>
      </c>
      <c r="AZ28" s="312"/>
      <c r="BA28" s="312"/>
      <c r="BB28" s="312"/>
      <c r="BC28" s="312"/>
      <c r="BD28" s="312"/>
      <c r="BE28" s="312"/>
      <c r="BF28" s="312"/>
      <c r="BG28" s="312"/>
      <c r="BH28" s="313"/>
      <c r="BI28" s="115"/>
      <c r="BJ28" s="326">
        <f>雇用賃金報告【２】!D11</f>
        <v>0</v>
      </c>
      <c r="BK28" s="326"/>
      <c r="BL28" s="326"/>
      <c r="BM28" s="327">
        <f>雇用賃金報告【２】!E11</f>
        <v>0</v>
      </c>
      <c r="BN28" s="327"/>
      <c r="BO28" s="327"/>
      <c r="BP28" s="327"/>
      <c r="BQ28" s="327"/>
      <c r="BR28" s="327"/>
      <c r="BS28" s="327"/>
      <c r="BT28" s="327"/>
      <c r="BU28" s="327"/>
      <c r="BV28" s="327"/>
      <c r="BW28" s="326">
        <f>雇用賃金報告【２】!F11</f>
        <v>0</v>
      </c>
      <c r="BX28" s="326"/>
      <c r="BY28" s="326"/>
      <c r="BZ28" s="327">
        <f>雇用賃金報告【２】!G11</f>
        <v>0</v>
      </c>
      <c r="CA28" s="327"/>
      <c r="CB28" s="327"/>
      <c r="CC28" s="327"/>
      <c r="CD28" s="327"/>
      <c r="CE28" s="327"/>
      <c r="CF28" s="327"/>
      <c r="CG28" s="327"/>
      <c r="CH28" s="327"/>
      <c r="CI28" s="327"/>
      <c r="CJ28" s="306">
        <f t="shared" si="2"/>
        <v>0</v>
      </c>
      <c r="CK28" s="306"/>
      <c r="CL28" s="306"/>
      <c r="CM28" s="304">
        <f t="shared" si="3"/>
        <v>0</v>
      </c>
      <c r="CN28" s="304"/>
      <c r="CO28" s="304"/>
      <c r="CP28" s="304"/>
      <c r="CQ28" s="304"/>
      <c r="CR28" s="304"/>
      <c r="CS28" s="304"/>
      <c r="CT28" s="304"/>
      <c r="CU28" s="304"/>
      <c r="CV28" s="304"/>
      <c r="CW28" s="303"/>
      <c r="CX28" s="303"/>
      <c r="CY28" s="303"/>
      <c r="CZ28" s="321"/>
      <c r="DA28" s="321"/>
      <c r="DB28" s="321"/>
      <c r="DC28" s="321"/>
      <c r="DD28" s="321"/>
      <c r="DE28" s="321"/>
      <c r="DF28" s="321"/>
      <c r="DG28" s="321"/>
      <c r="DH28" s="321"/>
      <c r="DI28" s="321"/>
    </row>
    <row r="29" spans="2:114" ht="10.5" customHeight="1">
      <c r="B29" s="159"/>
      <c r="C29" s="160">
        <v>10</v>
      </c>
      <c r="D29" s="160">
        <v>10</v>
      </c>
      <c r="E29" s="378">
        <v>10</v>
      </c>
      <c r="F29" s="379"/>
      <c r="G29" s="351" t="s">
        <v>31</v>
      </c>
      <c r="H29" s="351"/>
      <c r="I29" s="326">
        <f>労災賃金報告【１】!D12</f>
        <v>0</v>
      </c>
      <c r="J29" s="326"/>
      <c r="K29" s="326"/>
      <c r="L29" s="327">
        <f>労災賃金報告【１】!E12</f>
        <v>0</v>
      </c>
      <c r="M29" s="327"/>
      <c r="N29" s="327"/>
      <c r="O29" s="327"/>
      <c r="P29" s="327"/>
      <c r="Q29" s="327"/>
      <c r="R29" s="327"/>
      <c r="S29" s="327"/>
      <c r="T29" s="327"/>
      <c r="U29" s="327"/>
      <c r="V29" s="326">
        <f>労災賃金報告【１】!H12</f>
        <v>0</v>
      </c>
      <c r="W29" s="326"/>
      <c r="X29" s="326"/>
      <c r="Y29" s="327">
        <f>労災賃金報告【１】!I12</f>
        <v>0</v>
      </c>
      <c r="Z29" s="327"/>
      <c r="AA29" s="327"/>
      <c r="AB29" s="327"/>
      <c r="AC29" s="327"/>
      <c r="AD29" s="327"/>
      <c r="AE29" s="327"/>
      <c r="AF29" s="327"/>
      <c r="AG29" s="327"/>
      <c r="AH29" s="327"/>
      <c r="AI29" s="326">
        <f>労災賃金報告【１】!F12</f>
        <v>0</v>
      </c>
      <c r="AJ29" s="326"/>
      <c r="AK29" s="326"/>
      <c r="AL29" s="327">
        <f>労災賃金報告【１】!G12</f>
        <v>0</v>
      </c>
      <c r="AM29" s="327"/>
      <c r="AN29" s="327"/>
      <c r="AO29" s="327"/>
      <c r="AP29" s="327"/>
      <c r="AQ29" s="327"/>
      <c r="AR29" s="327"/>
      <c r="AS29" s="327"/>
      <c r="AT29" s="327"/>
      <c r="AU29" s="327"/>
      <c r="AV29" s="306">
        <f t="shared" si="1"/>
        <v>0</v>
      </c>
      <c r="AW29" s="306"/>
      <c r="AX29" s="306"/>
      <c r="AY29" s="311">
        <f t="shared" si="0"/>
        <v>0</v>
      </c>
      <c r="AZ29" s="312"/>
      <c r="BA29" s="312"/>
      <c r="BB29" s="312"/>
      <c r="BC29" s="312"/>
      <c r="BD29" s="312"/>
      <c r="BE29" s="312"/>
      <c r="BF29" s="312"/>
      <c r="BG29" s="312"/>
      <c r="BH29" s="313"/>
      <c r="BI29" s="115"/>
      <c r="BJ29" s="326">
        <f>雇用賃金報告【２】!D12</f>
        <v>0</v>
      </c>
      <c r="BK29" s="326"/>
      <c r="BL29" s="326"/>
      <c r="BM29" s="327">
        <f>雇用賃金報告【２】!E12</f>
        <v>0</v>
      </c>
      <c r="BN29" s="327"/>
      <c r="BO29" s="327"/>
      <c r="BP29" s="327"/>
      <c r="BQ29" s="327"/>
      <c r="BR29" s="327"/>
      <c r="BS29" s="327"/>
      <c r="BT29" s="327"/>
      <c r="BU29" s="327"/>
      <c r="BV29" s="327"/>
      <c r="BW29" s="326">
        <f>雇用賃金報告【２】!F12</f>
        <v>0</v>
      </c>
      <c r="BX29" s="326"/>
      <c r="BY29" s="326"/>
      <c r="BZ29" s="327">
        <f>雇用賃金報告【２】!G12</f>
        <v>0</v>
      </c>
      <c r="CA29" s="327"/>
      <c r="CB29" s="327"/>
      <c r="CC29" s="327"/>
      <c r="CD29" s="327"/>
      <c r="CE29" s="327"/>
      <c r="CF29" s="327"/>
      <c r="CG29" s="327"/>
      <c r="CH29" s="327"/>
      <c r="CI29" s="327"/>
      <c r="CJ29" s="306">
        <f t="shared" si="2"/>
        <v>0</v>
      </c>
      <c r="CK29" s="306"/>
      <c r="CL29" s="306"/>
      <c r="CM29" s="304">
        <f t="shared" si="3"/>
        <v>0</v>
      </c>
      <c r="CN29" s="304"/>
      <c r="CO29" s="304"/>
      <c r="CP29" s="304"/>
      <c r="CQ29" s="304"/>
      <c r="CR29" s="304"/>
      <c r="CS29" s="304"/>
      <c r="CT29" s="304"/>
      <c r="CU29" s="304"/>
      <c r="CV29" s="304"/>
      <c r="CW29" s="303"/>
      <c r="CX29" s="303"/>
      <c r="CY29" s="303"/>
      <c r="CZ29" s="321"/>
      <c r="DA29" s="321"/>
      <c r="DB29" s="321"/>
      <c r="DC29" s="321"/>
      <c r="DD29" s="321"/>
      <c r="DE29" s="321"/>
      <c r="DF29" s="321"/>
      <c r="DG29" s="321"/>
      <c r="DH29" s="321"/>
      <c r="DI29" s="321"/>
    </row>
    <row r="30" spans="2:114" ht="10.5" customHeight="1">
      <c r="B30" s="159"/>
      <c r="C30" s="160">
        <v>11</v>
      </c>
      <c r="D30" s="160">
        <v>11</v>
      </c>
      <c r="E30" s="378">
        <v>11</v>
      </c>
      <c r="F30" s="379"/>
      <c r="G30" s="351" t="s">
        <v>31</v>
      </c>
      <c r="H30" s="351"/>
      <c r="I30" s="326">
        <f>労災賃金報告【１】!D13</f>
        <v>0</v>
      </c>
      <c r="J30" s="326"/>
      <c r="K30" s="326"/>
      <c r="L30" s="327">
        <f>労災賃金報告【１】!E13</f>
        <v>0</v>
      </c>
      <c r="M30" s="327"/>
      <c r="N30" s="327"/>
      <c r="O30" s="327"/>
      <c r="P30" s="327"/>
      <c r="Q30" s="327"/>
      <c r="R30" s="327"/>
      <c r="S30" s="327"/>
      <c r="T30" s="327"/>
      <c r="U30" s="327"/>
      <c r="V30" s="326">
        <f>労災賃金報告【１】!H13</f>
        <v>0</v>
      </c>
      <c r="W30" s="326"/>
      <c r="X30" s="326"/>
      <c r="Y30" s="327">
        <f>労災賃金報告【１】!I13</f>
        <v>0</v>
      </c>
      <c r="Z30" s="327"/>
      <c r="AA30" s="327"/>
      <c r="AB30" s="327"/>
      <c r="AC30" s="327"/>
      <c r="AD30" s="327"/>
      <c r="AE30" s="327"/>
      <c r="AF30" s="327"/>
      <c r="AG30" s="327"/>
      <c r="AH30" s="327"/>
      <c r="AI30" s="326">
        <f>労災賃金報告【１】!F13</f>
        <v>0</v>
      </c>
      <c r="AJ30" s="326"/>
      <c r="AK30" s="326"/>
      <c r="AL30" s="327">
        <f>労災賃金報告【１】!G13</f>
        <v>0</v>
      </c>
      <c r="AM30" s="327"/>
      <c r="AN30" s="327"/>
      <c r="AO30" s="327"/>
      <c r="AP30" s="327"/>
      <c r="AQ30" s="327"/>
      <c r="AR30" s="327"/>
      <c r="AS30" s="327"/>
      <c r="AT30" s="327"/>
      <c r="AU30" s="327"/>
      <c r="AV30" s="306">
        <f t="shared" si="1"/>
        <v>0</v>
      </c>
      <c r="AW30" s="306"/>
      <c r="AX30" s="306"/>
      <c r="AY30" s="311">
        <f t="shared" si="0"/>
        <v>0</v>
      </c>
      <c r="AZ30" s="312"/>
      <c r="BA30" s="312"/>
      <c r="BB30" s="312"/>
      <c r="BC30" s="312"/>
      <c r="BD30" s="312"/>
      <c r="BE30" s="312"/>
      <c r="BF30" s="312"/>
      <c r="BG30" s="312"/>
      <c r="BH30" s="313"/>
      <c r="BI30" s="115"/>
      <c r="BJ30" s="326">
        <f>雇用賃金報告【２】!D13</f>
        <v>0</v>
      </c>
      <c r="BK30" s="326"/>
      <c r="BL30" s="326"/>
      <c r="BM30" s="327">
        <f>雇用賃金報告【２】!E13</f>
        <v>0</v>
      </c>
      <c r="BN30" s="327"/>
      <c r="BO30" s="327"/>
      <c r="BP30" s="327"/>
      <c r="BQ30" s="327"/>
      <c r="BR30" s="327"/>
      <c r="BS30" s="327"/>
      <c r="BT30" s="327"/>
      <c r="BU30" s="327"/>
      <c r="BV30" s="327"/>
      <c r="BW30" s="326">
        <f>雇用賃金報告【２】!F13</f>
        <v>0</v>
      </c>
      <c r="BX30" s="326"/>
      <c r="BY30" s="326"/>
      <c r="BZ30" s="327">
        <f>雇用賃金報告【２】!G13</f>
        <v>0</v>
      </c>
      <c r="CA30" s="327"/>
      <c r="CB30" s="327"/>
      <c r="CC30" s="327"/>
      <c r="CD30" s="327"/>
      <c r="CE30" s="327"/>
      <c r="CF30" s="327"/>
      <c r="CG30" s="327"/>
      <c r="CH30" s="327"/>
      <c r="CI30" s="327"/>
      <c r="CJ30" s="306">
        <f t="shared" si="2"/>
        <v>0</v>
      </c>
      <c r="CK30" s="306"/>
      <c r="CL30" s="306"/>
      <c r="CM30" s="304">
        <f t="shared" si="3"/>
        <v>0</v>
      </c>
      <c r="CN30" s="304"/>
      <c r="CO30" s="304"/>
      <c r="CP30" s="304"/>
      <c r="CQ30" s="304"/>
      <c r="CR30" s="304"/>
      <c r="CS30" s="304"/>
      <c r="CT30" s="304"/>
      <c r="CU30" s="304"/>
      <c r="CV30" s="304"/>
      <c r="CW30" s="303"/>
      <c r="CX30" s="303"/>
      <c r="CY30" s="303"/>
      <c r="CZ30" s="321"/>
      <c r="DA30" s="321"/>
      <c r="DB30" s="321"/>
      <c r="DC30" s="321"/>
      <c r="DD30" s="321"/>
      <c r="DE30" s="321"/>
      <c r="DF30" s="321"/>
      <c r="DG30" s="321"/>
      <c r="DH30" s="321"/>
      <c r="DI30" s="321"/>
    </row>
    <row r="31" spans="2:114" ht="10.5" customHeight="1">
      <c r="B31" s="159"/>
      <c r="C31" s="160">
        <v>12</v>
      </c>
      <c r="D31" s="160">
        <v>12</v>
      </c>
      <c r="E31" s="378">
        <v>12</v>
      </c>
      <c r="F31" s="379"/>
      <c r="G31" s="351" t="s">
        <v>31</v>
      </c>
      <c r="H31" s="351"/>
      <c r="I31" s="326">
        <f>労災賃金報告【１】!D14</f>
        <v>0</v>
      </c>
      <c r="J31" s="326"/>
      <c r="K31" s="326"/>
      <c r="L31" s="327">
        <f>労災賃金報告【１】!E14</f>
        <v>0</v>
      </c>
      <c r="M31" s="327"/>
      <c r="N31" s="327"/>
      <c r="O31" s="327"/>
      <c r="P31" s="327"/>
      <c r="Q31" s="327"/>
      <c r="R31" s="327"/>
      <c r="S31" s="327"/>
      <c r="T31" s="327"/>
      <c r="U31" s="327"/>
      <c r="V31" s="326">
        <f>労災賃金報告【１】!H14</f>
        <v>0</v>
      </c>
      <c r="W31" s="326"/>
      <c r="X31" s="326"/>
      <c r="Y31" s="327">
        <f>労災賃金報告【１】!I14</f>
        <v>0</v>
      </c>
      <c r="Z31" s="327"/>
      <c r="AA31" s="327"/>
      <c r="AB31" s="327"/>
      <c r="AC31" s="327"/>
      <c r="AD31" s="327"/>
      <c r="AE31" s="327"/>
      <c r="AF31" s="327"/>
      <c r="AG31" s="327"/>
      <c r="AH31" s="327"/>
      <c r="AI31" s="326">
        <f>労災賃金報告【１】!F14</f>
        <v>0</v>
      </c>
      <c r="AJ31" s="326"/>
      <c r="AK31" s="326"/>
      <c r="AL31" s="327">
        <f>労災賃金報告【１】!G14</f>
        <v>0</v>
      </c>
      <c r="AM31" s="327"/>
      <c r="AN31" s="327"/>
      <c r="AO31" s="327"/>
      <c r="AP31" s="327"/>
      <c r="AQ31" s="327"/>
      <c r="AR31" s="327"/>
      <c r="AS31" s="327"/>
      <c r="AT31" s="327"/>
      <c r="AU31" s="327"/>
      <c r="AV31" s="306">
        <f t="shared" si="1"/>
        <v>0</v>
      </c>
      <c r="AW31" s="306"/>
      <c r="AX31" s="306"/>
      <c r="AY31" s="311">
        <f t="shared" si="0"/>
        <v>0</v>
      </c>
      <c r="AZ31" s="312"/>
      <c r="BA31" s="312"/>
      <c r="BB31" s="312"/>
      <c r="BC31" s="312"/>
      <c r="BD31" s="312"/>
      <c r="BE31" s="312"/>
      <c r="BF31" s="312"/>
      <c r="BG31" s="312"/>
      <c r="BH31" s="313"/>
      <c r="BI31" s="115"/>
      <c r="BJ31" s="326">
        <f>雇用賃金報告【２】!D14</f>
        <v>0</v>
      </c>
      <c r="BK31" s="326"/>
      <c r="BL31" s="326"/>
      <c r="BM31" s="327">
        <f>雇用賃金報告【２】!E14</f>
        <v>0</v>
      </c>
      <c r="BN31" s="327"/>
      <c r="BO31" s="327"/>
      <c r="BP31" s="327"/>
      <c r="BQ31" s="327"/>
      <c r="BR31" s="327"/>
      <c r="BS31" s="327"/>
      <c r="BT31" s="327"/>
      <c r="BU31" s="327"/>
      <c r="BV31" s="327"/>
      <c r="BW31" s="326">
        <f>雇用賃金報告【２】!F14</f>
        <v>0</v>
      </c>
      <c r="BX31" s="326"/>
      <c r="BY31" s="326"/>
      <c r="BZ31" s="327">
        <f>雇用賃金報告【２】!G14</f>
        <v>0</v>
      </c>
      <c r="CA31" s="327"/>
      <c r="CB31" s="327"/>
      <c r="CC31" s="327"/>
      <c r="CD31" s="327"/>
      <c r="CE31" s="327"/>
      <c r="CF31" s="327"/>
      <c r="CG31" s="327"/>
      <c r="CH31" s="327"/>
      <c r="CI31" s="327"/>
      <c r="CJ31" s="306">
        <f t="shared" si="2"/>
        <v>0</v>
      </c>
      <c r="CK31" s="306"/>
      <c r="CL31" s="306"/>
      <c r="CM31" s="304">
        <f t="shared" si="3"/>
        <v>0</v>
      </c>
      <c r="CN31" s="304"/>
      <c r="CO31" s="304"/>
      <c r="CP31" s="304"/>
      <c r="CQ31" s="304"/>
      <c r="CR31" s="304"/>
      <c r="CS31" s="304"/>
      <c r="CT31" s="304"/>
      <c r="CU31" s="304"/>
      <c r="CV31" s="304"/>
      <c r="CW31" s="303"/>
      <c r="CX31" s="303"/>
      <c r="CY31" s="303"/>
      <c r="CZ31" s="321"/>
      <c r="DA31" s="321"/>
      <c r="DB31" s="321"/>
      <c r="DC31" s="321"/>
      <c r="DD31" s="321"/>
      <c r="DE31" s="321"/>
      <c r="DF31" s="321"/>
      <c r="DG31" s="321"/>
      <c r="DH31" s="321"/>
      <c r="DI31" s="321"/>
    </row>
    <row r="32" spans="2:114" ht="10.5" customHeight="1">
      <c r="B32" s="159"/>
      <c r="C32" s="160">
        <v>1</v>
      </c>
      <c r="D32" s="160">
        <v>1</v>
      </c>
      <c r="E32" s="378">
        <v>1</v>
      </c>
      <c r="F32" s="379"/>
      <c r="G32" s="351" t="s">
        <v>31</v>
      </c>
      <c r="H32" s="351"/>
      <c r="I32" s="326">
        <f>労災賃金報告【１】!D15</f>
        <v>0</v>
      </c>
      <c r="J32" s="326"/>
      <c r="K32" s="326"/>
      <c r="L32" s="327">
        <f>労災賃金報告【１】!E15</f>
        <v>0</v>
      </c>
      <c r="M32" s="327"/>
      <c r="N32" s="327"/>
      <c r="O32" s="327"/>
      <c r="P32" s="327"/>
      <c r="Q32" s="327"/>
      <c r="R32" s="327"/>
      <c r="S32" s="327"/>
      <c r="T32" s="327"/>
      <c r="U32" s="327"/>
      <c r="V32" s="326">
        <f>労災賃金報告【１】!H15</f>
        <v>0</v>
      </c>
      <c r="W32" s="326"/>
      <c r="X32" s="326"/>
      <c r="Y32" s="327">
        <f>労災賃金報告【１】!I15</f>
        <v>0</v>
      </c>
      <c r="Z32" s="327"/>
      <c r="AA32" s="327"/>
      <c r="AB32" s="327"/>
      <c r="AC32" s="327"/>
      <c r="AD32" s="327"/>
      <c r="AE32" s="327"/>
      <c r="AF32" s="327"/>
      <c r="AG32" s="327"/>
      <c r="AH32" s="327"/>
      <c r="AI32" s="326">
        <f>労災賃金報告【１】!F15</f>
        <v>0</v>
      </c>
      <c r="AJ32" s="326"/>
      <c r="AK32" s="326"/>
      <c r="AL32" s="327">
        <f>労災賃金報告【１】!G15</f>
        <v>0</v>
      </c>
      <c r="AM32" s="327"/>
      <c r="AN32" s="327"/>
      <c r="AO32" s="327"/>
      <c r="AP32" s="327"/>
      <c r="AQ32" s="327"/>
      <c r="AR32" s="327"/>
      <c r="AS32" s="327"/>
      <c r="AT32" s="327"/>
      <c r="AU32" s="327"/>
      <c r="AV32" s="306">
        <f t="shared" si="1"/>
        <v>0</v>
      </c>
      <c r="AW32" s="306"/>
      <c r="AX32" s="306"/>
      <c r="AY32" s="311">
        <f t="shared" si="0"/>
        <v>0</v>
      </c>
      <c r="AZ32" s="312"/>
      <c r="BA32" s="312"/>
      <c r="BB32" s="312"/>
      <c r="BC32" s="312"/>
      <c r="BD32" s="312"/>
      <c r="BE32" s="312"/>
      <c r="BF32" s="312"/>
      <c r="BG32" s="312"/>
      <c r="BH32" s="313"/>
      <c r="BI32" s="115"/>
      <c r="BJ32" s="326">
        <f>雇用賃金報告【２】!D15</f>
        <v>0</v>
      </c>
      <c r="BK32" s="326"/>
      <c r="BL32" s="326"/>
      <c r="BM32" s="327">
        <f>雇用賃金報告【２】!E15</f>
        <v>0</v>
      </c>
      <c r="BN32" s="327"/>
      <c r="BO32" s="327"/>
      <c r="BP32" s="327"/>
      <c r="BQ32" s="327"/>
      <c r="BR32" s="327"/>
      <c r="BS32" s="327"/>
      <c r="BT32" s="327"/>
      <c r="BU32" s="327"/>
      <c r="BV32" s="327"/>
      <c r="BW32" s="326">
        <f>雇用賃金報告【２】!F15</f>
        <v>0</v>
      </c>
      <c r="BX32" s="326"/>
      <c r="BY32" s="326"/>
      <c r="BZ32" s="327">
        <f>雇用賃金報告【２】!G15</f>
        <v>0</v>
      </c>
      <c r="CA32" s="327"/>
      <c r="CB32" s="327"/>
      <c r="CC32" s="327"/>
      <c r="CD32" s="327"/>
      <c r="CE32" s="327"/>
      <c r="CF32" s="327"/>
      <c r="CG32" s="327"/>
      <c r="CH32" s="327"/>
      <c r="CI32" s="327"/>
      <c r="CJ32" s="306">
        <f t="shared" si="2"/>
        <v>0</v>
      </c>
      <c r="CK32" s="306"/>
      <c r="CL32" s="306"/>
      <c r="CM32" s="304">
        <f t="shared" si="3"/>
        <v>0</v>
      </c>
      <c r="CN32" s="304"/>
      <c r="CO32" s="304"/>
      <c r="CP32" s="304"/>
      <c r="CQ32" s="304"/>
      <c r="CR32" s="304"/>
      <c r="CS32" s="304"/>
      <c r="CT32" s="304"/>
      <c r="CU32" s="304"/>
      <c r="CV32" s="304"/>
      <c r="CW32" s="303"/>
      <c r="CX32" s="303"/>
      <c r="CY32" s="303"/>
      <c r="CZ32" s="321"/>
      <c r="DA32" s="321"/>
      <c r="DB32" s="321"/>
      <c r="DC32" s="321"/>
      <c r="DD32" s="321"/>
      <c r="DE32" s="321"/>
      <c r="DF32" s="321"/>
      <c r="DG32" s="321"/>
      <c r="DH32" s="321"/>
      <c r="DI32" s="321"/>
    </row>
    <row r="33" spans="2:113" ht="10.5" customHeight="1">
      <c r="B33" s="159"/>
      <c r="C33" s="160">
        <v>2</v>
      </c>
      <c r="D33" s="160">
        <v>2</v>
      </c>
      <c r="E33" s="378">
        <v>2</v>
      </c>
      <c r="F33" s="379"/>
      <c r="G33" s="351" t="s">
        <v>31</v>
      </c>
      <c r="H33" s="351"/>
      <c r="I33" s="326">
        <f>労災賃金報告【１】!D16</f>
        <v>0</v>
      </c>
      <c r="J33" s="326"/>
      <c r="K33" s="326"/>
      <c r="L33" s="327">
        <f>労災賃金報告【１】!E16</f>
        <v>0</v>
      </c>
      <c r="M33" s="327"/>
      <c r="N33" s="327"/>
      <c r="O33" s="327"/>
      <c r="P33" s="327"/>
      <c r="Q33" s="327"/>
      <c r="R33" s="327"/>
      <c r="S33" s="327"/>
      <c r="T33" s="327"/>
      <c r="U33" s="327"/>
      <c r="V33" s="326">
        <f>労災賃金報告【１】!H16</f>
        <v>0</v>
      </c>
      <c r="W33" s="326"/>
      <c r="X33" s="326"/>
      <c r="Y33" s="327">
        <f>労災賃金報告【１】!I16</f>
        <v>0</v>
      </c>
      <c r="Z33" s="327"/>
      <c r="AA33" s="327"/>
      <c r="AB33" s="327"/>
      <c r="AC33" s="327"/>
      <c r="AD33" s="327"/>
      <c r="AE33" s="327"/>
      <c r="AF33" s="327"/>
      <c r="AG33" s="327"/>
      <c r="AH33" s="327"/>
      <c r="AI33" s="326">
        <f>労災賃金報告【１】!F16</f>
        <v>0</v>
      </c>
      <c r="AJ33" s="326"/>
      <c r="AK33" s="326"/>
      <c r="AL33" s="327">
        <f>労災賃金報告【１】!G16</f>
        <v>0</v>
      </c>
      <c r="AM33" s="327"/>
      <c r="AN33" s="327"/>
      <c r="AO33" s="327"/>
      <c r="AP33" s="327"/>
      <c r="AQ33" s="327"/>
      <c r="AR33" s="327"/>
      <c r="AS33" s="327"/>
      <c r="AT33" s="327"/>
      <c r="AU33" s="327"/>
      <c r="AV33" s="306">
        <f t="shared" si="1"/>
        <v>0</v>
      </c>
      <c r="AW33" s="306"/>
      <c r="AX33" s="306"/>
      <c r="AY33" s="311">
        <f t="shared" si="0"/>
        <v>0</v>
      </c>
      <c r="AZ33" s="312"/>
      <c r="BA33" s="312"/>
      <c r="BB33" s="312"/>
      <c r="BC33" s="312"/>
      <c r="BD33" s="312"/>
      <c r="BE33" s="312"/>
      <c r="BF33" s="312"/>
      <c r="BG33" s="312"/>
      <c r="BH33" s="313"/>
      <c r="BI33" s="115"/>
      <c r="BJ33" s="326">
        <f>雇用賃金報告【２】!D16</f>
        <v>0</v>
      </c>
      <c r="BK33" s="326"/>
      <c r="BL33" s="326"/>
      <c r="BM33" s="327">
        <f>雇用賃金報告【２】!E16</f>
        <v>0</v>
      </c>
      <c r="BN33" s="327"/>
      <c r="BO33" s="327"/>
      <c r="BP33" s="327"/>
      <c r="BQ33" s="327"/>
      <c r="BR33" s="327"/>
      <c r="BS33" s="327"/>
      <c r="BT33" s="327"/>
      <c r="BU33" s="327"/>
      <c r="BV33" s="327"/>
      <c r="BW33" s="326">
        <f>雇用賃金報告【２】!F16</f>
        <v>0</v>
      </c>
      <c r="BX33" s="326"/>
      <c r="BY33" s="326"/>
      <c r="BZ33" s="327">
        <f>雇用賃金報告【２】!G16</f>
        <v>0</v>
      </c>
      <c r="CA33" s="327"/>
      <c r="CB33" s="327"/>
      <c r="CC33" s="327"/>
      <c r="CD33" s="327"/>
      <c r="CE33" s="327"/>
      <c r="CF33" s="327"/>
      <c r="CG33" s="327"/>
      <c r="CH33" s="327"/>
      <c r="CI33" s="327"/>
      <c r="CJ33" s="306">
        <f t="shared" si="2"/>
        <v>0</v>
      </c>
      <c r="CK33" s="306"/>
      <c r="CL33" s="306"/>
      <c r="CM33" s="304">
        <f t="shared" si="3"/>
        <v>0</v>
      </c>
      <c r="CN33" s="304"/>
      <c r="CO33" s="304"/>
      <c r="CP33" s="304"/>
      <c r="CQ33" s="304"/>
      <c r="CR33" s="304"/>
      <c r="CS33" s="304"/>
      <c r="CT33" s="304"/>
      <c r="CU33" s="304"/>
      <c r="CV33" s="304"/>
      <c r="CW33" s="303"/>
      <c r="CX33" s="303"/>
      <c r="CY33" s="303"/>
      <c r="CZ33" s="321"/>
      <c r="DA33" s="321"/>
      <c r="DB33" s="321"/>
      <c r="DC33" s="321"/>
      <c r="DD33" s="321"/>
      <c r="DE33" s="321"/>
      <c r="DF33" s="321"/>
      <c r="DG33" s="321"/>
      <c r="DH33" s="321"/>
      <c r="DI33" s="321"/>
    </row>
    <row r="34" spans="2:113" ht="10.5" customHeight="1">
      <c r="B34" s="159"/>
      <c r="C34" s="160">
        <v>3</v>
      </c>
      <c r="D34" s="160">
        <v>3</v>
      </c>
      <c r="E34" s="380">
        <v>3</v>
      </c>
      <c r="F34" s="381"/>
      <c r="G34" s="351" t="s">
        <v>31</v>
      </c>
      <c r="H34" s="351"/>
      <c r="I34" s="326">
        <f>労災賃金報告【１】!D17</f>
        <v>0</v>
      </c>
      <c r="J34" s="326"/>
      <c r="K34" s="326"/>
      <c r="L34" s="327">
        <f>労災賃金報告【１】!E17</f>
        <v>0</v>
      </c>
      <c r="M34" s="327"/>
      <c r="N34" s="327"/>
      <c r="O34" s="327"/>
      <c r="P34" s="327"/>
      <c r="Q34" s="327"/>
      <c r="R34" s="327"/>
      <c r="S34" s="327"/>
      <c r="T34" s="327"/>
      <c r="U34" s="327"/>
      <c r="V34" s="326">
        <f>労災賃金報告【１】!H17</f>
        <v>0</v>
      </c>
      <c r="W34" s="326"/>
      <c r="X34" s="326"/>
      <c r="Y34" s="327">
        <f>労災賃金報告【１】!I17</f>
        <v>0</v>
      </c>
      <c r="Z34" s="327"/>
      <c r="AA34" s="327"/>
      <c r="AB34" s="327"/>
      <c r="AC34" s="327"/>
      <c r="AD34" s="327"/>
      <c r="AE34" s="327"/>
      <c r="AF34" s="327"/>
      <c r="AG34" s="327"/>
      <c r="AH34" s="327"/>
      <c r="AI34" s="326">
        <f>労災賃金報告【１】!F17</f>
        <v>0</v>
      </c>
      <c r="AJ34" s="326"/>
      <c r="AK34" s="326"/>
      <c r="AL34" s="327">
        <f>労災賃金報告【１】!G17</f>
        <v>0</v>
      </c>
      <c r="AM34" s="327"/>
      <c r="AN34" s="327"/>
      <c r="AO34" s="327"/>
      <c r="AP34" s="327"/>
      <c r="AQ34" s="327"/>
      <c r="AR34" s="327"/>
      <c r="AS34" s="327"/>
      <c r="AT34" s="327"/>
      <c r="AU34" s="327"/>
      <c r="AV34" s="306">
        <f t="shared" si="1"/>
        <v>0</v>
      </c>
      <c r="AW34" s="306"/>
      <c r="AX34" s="306"/>
      <c r="AY34" s="311">
        <f t="shared" si="0"/>
        <v>0</v>
      </c>
      <c r="AZ34" s="312"/>
      <c r="BA34" s="312"/>
      <c r="BB34" s="312"/>
      <c r="BC34" s="312"/>
      <c r="BD34" s="312"/>
      <c r="BE34" s="312"/>
      <c r="BF34" s="312"/>
      <c r="BG34" s="312"/>
      <c r="BH34" s="313"/>
      <c r="BI34" s="115"/>
      <c r="BJ34" s="326">
        <f>雇用賃金報告【２】!D17</f>
        <v>0</v>
      </c>
      <c r="BK34" s="326"/>
      <c r="BL34" s="326"/>
      <c r="BM34" s="327">
        <f>雇用賃金報告【２】!E17</f>
        <v>0</v>
      </c>
      <c r="BN34" s="327"/>
      <c r="BO34" s="327"/>
      <c r="BP34" s="327"/>
      <c r="BQ34" s="327"/>
      <c r="BR34" s="327"/>
      <c r="BS34" s="327"/>
      <c r="BT34" s="327"/>
      <c r="BU34" s="327"/>
      <c r="BV34" s="327"/>
      <c r="BW34" s="326">
        <f>雇用賃金報告【２】!F17</f>
        <v>0</v>
      </c>
      <c r="BX34" s="326"/>
      <c r="BY34" s="326"/>
      <c r="BZ34" s="327">
        <f>雇用賃金報告【２】!G17</f>
        <v>0</v>
      </c>
      <c r="CA34" s="327"/>
      <c r="CB34" s="327"/>
      <c r="CC34" s="327"/>
      <c r="CD34" s="327"/>
      <c r="CE34" s="327"/>
      <c r="CF34" s="327"/>
      <c r="CG34" s="327"/>
      <c r="CH34" s="327"/>
      <c r="CI34" s="327"/>
      <c r="CJ34" s="306">
        <f t="shared" si="2"/>
        <v>0</v>
      </c>
      <c r="CK34" s="306"/>
      <c r="CL34" s="306"/>
      <c r="CM34" s="311">
        <f t="shared" si="3"/>
        <v>0</v>
      </c>
      <c r="CN34" s="312"/>
      <c r="CO34" s="312"/>
      <c r="CP34" s="312"/>
      <c r="CQ34" s="312"/>
      <c r="CR34" s="312"/>
      <c r="CS34" s="312"/>
      <c r="CT34" s="312"/>
      <c r="CU34" s="312"/>
      <c r="CV34" s="313"/>
      <c r="CW34" s="303"/>
      <c r="CX34" s="303"/>
      <c r="CY34" s="303"/>
      <c r="CZ34" s="321"/>
      <c r="DA34" s="321"/>
      <c r="DB34" s="321"/>
      <c r="DC34" s="321"/>
      <c r="DD34" s="321"/>
      <c r="DE34" s="321"/>
      <c r="DF34" s="321"/>
      <c r="DG34" s="321"/>
      <c r="DH34" s="321"/>
      <c r="DI34" s="321"/>
    </row>
    <row r="35" spans="2:113" ht="10.5" customHeight="1">
      <c r="B35" s="300" t="s">
        <v>25</v>
      </c>
      <c r="C35" s="301"/>
      <c r="D35" s="301"/>
      <c r="E35" s="349">
        <f>労災賃金報告【１】!B18</f>
        <v>0</v>
      </c>
      <c r="F35" s="350"/>
      <c r="G35" s="351" t="s">
        <v>21</v>
      </c>
      <c r="H35" s="351"/>
      <c r="I35" s="326">
        <f>労災賃金報告【１】!D18</f>
        <v>0</v>
      </c>
      <c r="J35" s="326"/>
      <c r="K35" s="326"/>
      <c r="L35" s="327">
        <f>労災賃金報告【１】!E18</f>
        <v>0</v>
      </c>
      <c r="M35" s="327"/>
      <c r="N35" s="327"/>
      <c r="O35" s="327"/>
      <c r="P35" s="327"/>
      <c r="Q35" s="327"/>
      <c r="R35" s="327"/>
      <c r="S35" s="327"/>
      <c r="T35" s="327"/>
      <c r="U35" s="327"/>
      <c r="V35" s="326">
        <f>労災賃金報告【１】!H18</f>
        <v>0</v>
      </c>
      <c r="W35" s="326"/>
      <c r="X35" s="326"/>
      <c r="Y35" s="327">
        <f>労災賃金報告【１】!I18</f>
        <v>0</v>
      </c>
      <c r="Z35" s="327"/>
      <c r="AA35" s="327"/>
      <c r="AB35" s="327"/>
      <c r="AC35" s="327"/>
      <c r="AD35" s="327"/>
      <c r="AE35" s="327"/>
      <c r="AF35" s="327"/>
      <c r="AG35" s="327"/>
      <c r="AH35" s="327"/>
      <c r="AI35" s="326">
        <f>労災賃金報告【１】!F18</f>
        <v>0</v>
      </c>
      <c r="AJ35" s="326"/>
      <c r="AK35" s="326"/>
      <c r="AL35" s="327">
        <f>労災賃金報告【１】!G18</f>
        <v>0</v>
      </c>
      <c r="AM35" s="327"/>
      <c r="AN35" s="327"/>
      <c r="AO35" s="327"/>
      <c r="AP35" s="327"/>
      <c r="AQ35" s="327"/>
      <c r="AR35" s="327"/>
      <c r="AS35" s="327"/>
      <c r="AT35" s="327"/>
      <c r="AU35" s="327"/>
      <c r="AV35" s="306">
        <f t="shared" si="1"/>
        <v>0</v>
      </c>
      <c r="AW35" s="306"/>
      <c r="AX35" s="306"/>
      <c r="AY35" s="311">
        <f t="shared" si="0"/>
        <v>0</v>
      </c>
      <c r="AZ35" s="312"/>
      <c r="BA35" s="312"/>
      <c r="BB35" s="312"/>
      <c r="BC35" s="312"/>
      <c r="BD35" s="312"/>
      <c r="BE35" s="312"/>
      <c r="BF35" s="312"/>
      <c r="BG35" s="312"/>
      <c r="BH35" s="313"/>
      <c r="BI35" s="115"/>
      <c r="BJ35" s="326">
        <f>雇用賃金報告【２】!D18</f>
        <v>0</v>
      </c>
      <c r="BK35" s="326"/>
      <c r="BL35" s="326"/>
      <c r="BM35" s="327">
        <f>雇用賃金報告【２】!E18</f>
        <v>0</v>
      </c>
      <c r="BN35" s="327"/>
      <c r="BO35" s="327"/>
      <c r="BP35" s="327"/>
      <c r="BQ35" s="327"/>
      <c r="BR35" s="327"/>
      <c r="BS35" s="327"/>
      <c r="BT35" s="327"/>
      <c r="BU35" s="327"/>
      <c r="BV35" s="327"/>
      <c r="BW35" s="326">
        <f>雇用賃金報告【２】!F18</f>
        <v>0</v>
      </c>
      <c r="BX35" s="326"/>
      <c r="BY35" s="326"/>
      <c r="BZ35" s="327">
        <f>雇用賃金報告【２】!G18</f>
        <v>0</v>
      </c>
      <c r="CA35" s="327"/>
      <c r="CB35" s="327"/>
      <c r="CC35" s="327"/>
      <c r="CD35" s="327"/>
      <c r="CE35" s="327"/>
      <c r="CF35" s="327"/>
      <c r="CG35" s="327"/>
      <c r="CH35" s="327"/>
      <c r="CI35" s="327"/>
      <c r="CJ35" s="306">
        <f t="shared" si="2"/>
        <v>0</v>
      </c>
      <c r="CK35" s="306"/>
      <c r="CL35" s="306"/>
      <c r="CM35" s="311">
        <f t="shared" si="3"/>
        <v>0</v>
      </c>
      <c r="CN35" s="312"/>
      <c r="CO35" s="312"/>
      <c r="CP35" s="312"/>
      <c r="CQ35" s="312"/>
      <c r="CR35" s="312"/>
      <c r="CS35" s="312"/>
      <c r="CT35" s="312"/>
      <c r="CU35" s="312"/>
      <c r="CV35" s="313"/>
      <c r="CW35" s="303"/>
      <c r="CX35" s="303"/>
      <c r="CY35" s="303"/>
      <c r="CZ35" s="321"/>
      <c r="DA35" s="321"/>
      <c r="DB35" s="321"/>
      <c r="DC35" s="321"/>
      <c r="DD35" s="321"/>
      <c r="DE35" s="321"/>
      <c r="DF35" s="321"/>
      <c r="DG35" s="321"/>
      <c r="DH35" s="321"/>
      <c r="DI35" s="321"/>
    </row>
    <row r="36" spans="2:113" ht="10.5" customHeight="1">
      <c r="B36" s="300" t="s">
        <v>25</v>
      </c>
      <c r="C36" s="301"/>
      <c r="D36" s="301"/>
      <c r="E36" s="349">
        <f>労災賃金報告【１】!B19</f>
        <v>0</v>
      </c>
      <c r="F36" s="350"/>
      <c r="G36" s="351" t="s">
        <v>21</v>
      </c>
      <c r="H36" s="351"/>
      <c r="I36" s="326">
        <f>労災賃金報告【１】!D19</f>
        <v>0</v>
      </c>
      <c r="J36" s="326"/>
      <c r="K36" s="326"/>
      <c r="L36" s="327">
        <f>労災賃金報告【１】!E19</f>
        <v>0</v>
      </c>
      <c r="M36" s="327"/>
      <c r="N36" s="327"/>
      <c r="O36" s="327"/>
      <c r="P36" s="327"/>
      <c r="Q36" s="327"/>
      <c r="R36" s="327"/>
      <c r="S36" s="327"/>
      <c r="T36" s="327"/>
      <c r="U36" s="327"/>
      <c r="V36" s="326">
        <f>労災賃金報告【１】!H19</f>
        <v>0</v>
      </c>
      <c r="W36" s="326"/>
      <c r="X36" s="326"/>
      <c r="Y36" s="327">
        <f>労災賃金報告【１】!I19</f>
        <v>0</v>
      </c>
      <c r="Z36" s="327"/>
      <c r="AA36" s="327"/>
      <c r="AB36" s="327"/>
      <c r="AC36" s="327"/>
      <c r="AD36" s="327"/>
      <c r="AE36" s="327"/>
      <c r="AF36" s="327"/>
      <c r="AG36" s="327"/>
      <c r="AH36" s="327"/>
      <c r="AI36" s="326">
        <f>労災賃金報告【１】!F19</f>
        <v>0</v>
      </c>
      <c r="AJ36" s="326"/>
      <c r="AK36" s="326"/>
      <c r="AL36" s="327">
        <f>労災賃金報告【１】!G19</f>
        <v>0</v>
      </c>
      <c r="AM36" s="327"/>
      <c r="AN36" s="327"/>
      <c r="AO36" s="327"/>
      <c r="AP36" s="327"/>
      <c r="AQ36" s="327"/>
      <c r="AR36" s="327"/>
      <c r="AS36" s="327"/>
      <c r="AT36" s="327"/>
      <c r="AU36" s="327"/>
      <c r="AV36" s="306">
        <f t="shared" si="1"/>
        <v>0</v>
      </c>
      <c r="AW36" s="306"/>
      <c r="AX36" s="306"/>
      <c r="AY36" s="311">
        <f t="shared" si="0"/>
        <v>0</v>
      </c>
      <c r="AZ36" s="312"/>
      <c r="BA36" s="312"/>
      <c r="BB36" s="312"/>
      <c r="BC36" s="312"/>
      <c r="BD36" s="312"/>
      <c r="BE36" s="312"/>
      <c r="BF36" s="312"/>
      <c r="BG36" s="312"/>
      <c r="BH36" s="313"/>
      <c r="BI36" s="115"/>
      <c r="BJ36" s="326">
        <f>雇用賃金報告【２】!D19</f>
        <v>0</v>
      </c>
      <c r="BK36" s="326"/>
      <c r="BL36" s="326"/>
      <c r="BM36" s="327">
        <f>雇用賃金報告【２】!E19</f>
        <v>0</v>
      </c>
      <c r="BN36" s="327"/>
      <c r="BO36" s="327"/>
      <c r="BP36" s="327"/>
      <c r="BQ36" s="327"/>
      <c r="BR36" s="327"/>
      <c r="BS36" s="327"/>
      <c r="BT36" s="327"/>
      <c r="BU36" s="327"/>
      <c r="BV36" s="327"/>
      <c r="BW36" s="326">
        <f>雇用賃金報告【２】!F19</f>
        <v>0</v>
      </c>
      <c r="BX36" s="326"/>
      <c r="BY36" s="326"/>
      <c r="BZ36" s="327">
        <f>雇用賃金報告【２】!G19</f>
        <v>0</v>
      </c>
      <c r="CA36" s="327"/>
      <c r="CB36" s="327"/>
      <c r="CC36" s="327"/>
      <c r="CD36" s="327"/>
      <c r="CE36" s="327"/>
      <c r="CF36" s="327"/>
      <c r="CG36" s="327"/>
      <c r="CH36" s="327"/>
      <c r="CI36" s="327"/>
      <c r="CJ36" s="306">
        <f t="shared" si="2"/>
        <v>0</v>
      </c>
      <c r="CK36" s="306"/>
      <c r="CL36" s="306"/>
      <c r="CM36" s="311">
        <f t="shared" si="3"/>
        <v>0</v>
      </c>
      <c r="CN36" s="312"/>
      <c r="CO36" s="312"/>
      <c r="CP36" s="312"/>
      <c r="CQ36" s="312"/>
      <c r="CR36" s="312"/>
      <c r="CS36" s="312"/>
      <c r="CT36" s="312"/>
      <c r="CU36" s="312"/>
      <c r="CV36" s="313"/>
      <c r="CW36" s="303"/>
      <c r="CX36" s="303"/>
      <c r="CY36" s="303"/>
      <c r="CZ36" s="321"/>
      <c r="DA36" s="321"/>
      <c r="DB36" s="321"/>
      <c r="DC36" s="321"/>
      <c r="DD36" s="321"/>
      <c r="DE36" s="321"/>
      <c r="DF36" s="321"/>
      <c r="DG36" s="321"/>
      <c r="DH36" s="321"/>
      <c r="DI36" s="321"/>
    </row>
    <row r="37" spans="2:113" ht="10.5" customHeight="1">
      <c r="B37" s="300" t="s">
        <v>25</v>
      </c>
      <c r="C37" s="301"/>
      <c r="D37" s="301"/>
      <c r="E37" s="349">
        <f>労災賃金報告【１】!B20</f>
        <v>0</v>
      </c>
      <c r="F37" s="350"/>
      <c r="G37" s="351" t="s">
        <v>21</v>
      </c>
      <c r="H37" s="351"/>
      <c r="I37" s="326">
        <f>労災賃金報告【１】!D20</f>
        <v>0</v>
      </c>
      <c r="J37" s="326"/>
      <c r="K37" s="326"/>
      <c r="L37" s="327">
        <f>労災賃金報告【１】!E20</f>
        <v>0</v>
      </c>
      <c r="M37" s="327"/>
      <c r="N37" s="327"/>
      <c r="O37" s="327"/>
      <c r="P37" s="327"/>
      <c r="Q37" s="327"/>
      <c r="R37" s="327"/>
      <c r="S37" s="327"/>
      <c r="T37" s="327"/>
      <c r="U37" s="327"/>
      <c r="V37" s="326">
        <f>労災賃金報告【１】!H20</f>
        <v>0</v>
      </c>
      <c r="W37" s="326"/>
      <c r="X37" s="326"/>
      <c r="Y37" s="327">
        <f>労災賃金報告【１】!I20</f>
        <v>0</v>
      </c>
      <c r="Z37" s="327"/>
      <c r="AA37" s="327"/>
      <c r="AB37" s="327"/>
      <c r="AC37" s="327"/>
      <c r="AD37" s="327"/>
      <c r="AE37" s="327"/>
      <c r="AF37" s="327"/>
      <c r="AG37" s="327"/>
      <c r="AH37" s="327"/>
      <c r="AI37" s="326">
        <f>労災賃金報告【１】!F20</f>
        <v>0</v>
      </c>
      <c r="AJ37" s="326"/>
      <c r="AK37" s="326"/>
      <c r="AL37" s="327">
        <f>労災賃金報告【１】!G20</f>
        <v>0</v>
      </c>
      <c r="AM37" s="327"/>
      <c r="AN37" s="327"/>
      <c r="AO37" s="327"/>
      <c r="AP37" s="327"/>
      <c r="AQ37" s="327"/>
      <c r="AR37" s="327"/>
      <c r="AS37" s="327"/>
      <c r="AT37" s="327"/>
      <c r="AU37" s="327"/>
      <c r="AV37" s="306">
        <f t="shared" si="1"/>
        <v>0</v>
      </c>
      <c r="AW37" s="306"/>
      <c r="AX37" s="306"/>
      <c r="AY37" s="311">
        <f t="shared" si="0"/>
        <v>0</v>
      </c>
      <c r="AZ37" s="312"/>
      <c r="BA37" s="312"/>
      <c r="BB37" s="312"/>
      <c r="BC37" s="312"/>
      <c r="BD37" s="312"/>
      <c r="BE37" s="312"/>
      <c r="BF37" s="312"/>
      <c r="BG37" s="312"/>
      <c r="BH37" s="313"/>
      <c r="BI37" s="115"/>
      <c r="BJ37" s="326">
        <f>雇用賃金報告【２】!D20</f>
        <v>0</v>
      </c>
      <c r="BK37" s="326"/>
      <c r="BL37" s="326"/>
      <c r="BM37" s="327">
        <f>雇用賃金報告【２】!E20</f>
        <v>0</v>
      </c>
      <c r="BN37" s="327"/>
      <c r="BO37" s="327"/>
      <c r="BP37" s="327"/>
      <c r="BQ37" s="327"/>
      <c r="BR37" s="327"/>
      <c r="BS37" s="327"/>
      <c r="BT37" s="327"/>
      <c r="BU37" s="327"/>
      <c r="BV37" s="327"/>
      <c r="BW37" s="326">
        <f>雇用賃金報告【２】!F20</f>
        <v>0</v>
      </c>
      <c r="BX37" s="326"/>
      <c r="BY37" s="326"/>
      <c r="BZ37" s="327">
        <f>雇用賃金報告【２】!G20</f>
        <v>0</v>
      </c>
      <c r="CA37" s="327"/>
      <c r="CB37" s="327"/>
      <c r="CC37" s="327"/>
      <c r="CD37" s="327"/>
      <c r="CE37" s="327"/>
      <c r="CF37" s="327"/>
      <c r="CG37" s="327"/>
      <c r="CH37" s="327"/>
      <c r="CI37" s="327"/>
      <c r="CJ37" s="306">
        <f t="shared" si="2"/>
        <v>0</v>
      </c>
      <c r="CK37" s="306"/>
      <c r="CL37" s="306"/>
      <c r="CM37" s="311">
        <f t="shared" si="3"/>
        <v>0</v>
      </c>
      <c r="CN37" s="312"/>
      <c r="CO37" s="312"/>
      <c r="CP37" s="312"/>
      <c r="CQ37" s="312"/>
      <c r="CR37" s="312"/>
      <c r="CS37" s="312"/>
      <c r="CT37" s="312"/>
      <c r="CU37" s="312"/>
      <c r="CV37" s="313"/>
      <c r="CW37" s="303"/>
      <c r="CX37" s="303"/>
      <c r="CY37" s="303"/>
      <c r="CZ37" s="321"/>
      <c r="DA37" s="321"/>
      <c r="DB37" s="321"/>
      <c r="DC37" s="321"/>
      <c r="DD37" s="321"/>
      <c r="DE37" s="321"/>
      <c r="DF37" s="321"/>
      <c r="DG37" s="321"/>
      <c r="DH37" s="321"/>
      <c r="DI37" s="321"/>
    </row>
    <row r="38" spans="2:113" ht="10.5" customHeight="1">
      <c r="B38" s="374" t="s">
        <v>24</v>
      </c>
      <c r="C38" s="375"/>
      <c r="D38" s="375"/>
      <c r="E38" s="375"/>
      <c r="F38" s="375"/>
      <c r="G38" s="375"/>
      <c r="H38" s="375"/>
      <c r="I38" s="344"/>
      <c r="J38" s="344"/>
      <c r="K38" s="344"/>
      <c r="L38" s="346">
        <f>SUM(L23:U37)</f>
        <v>0</v>
      </c>
      <c r="M38" s="347"/>
      <c r="N38" s="347"/>
      <c r="O38" s="347"/>
      <c r="P38" s="347"/>
      <c r="Q38" s="347"/>
      <c r="R38" s="347"/>
      <c r="S38" s="347"/>
      <c r="T38" s="347"/>
      <c r="U38" s="347"/>
      <c r="V38" s="344"/>
      <c r="W38" s="344"/>
      <c r="X38" s="344"/>
      <c r="Y38" s="346">
        <f>SUM(Y23:AH37)</f>
        <v>0</v>
      </c>
      <c r="Z38" s="347"/>
      <c r="AA38" s="347"/>
      <c r="AB38" s="347"/>
      <c r="AC38" s="347"/>
      <c r="AD38" s="347"/>
      <c r="AE38" s="347"/>
      <c r="AF38" s="347"/>
      <c r="AG38" s="347"/>
      <c r="AH38" s="347"/>
      <c r="AI38" s="344"/>
      <c r="AJ38" s="344"/>
      <c r="AK38" s="344"/>
      <c r="AL38" s="346">
        <f>SUM(AL23:AU37)</f>
        <v>0</v>
      </c>
      <c r="AM38" s="347"/>
      <c r="AN38" s="347"/>
      <c r="AO38" s="347"/>
      <c r="AP38" s="347"/>
      <c r="AQ38" s="347"/>
      <c r="AR38" s="347"/>
      <c r="AS38" s="347"/>
      <c r="AT38" s="347"/>
      <c r="AU38" s="347"/>
      <c r="AV38" s="315">
        <f>IF(SUM(AV23:AX34)=0,0,IF(SUM(AV23:AX34)/12&gt;1,ROUNDDOWN(SUM(AV23:AX34)/12,0),1))</f>
        <v>0</v>
      </c>
      <c r="AW38" s="316"/>
      <c r="AX38" s="154"/>
      <c r="AY38" s="311">
        <f>SUM(AY23:BH37)</f>
        <v>0</v>
      </c>
      <c r="AZ38" s="312"/>
      <c r="BA38" s="312"/>
      <c r="BB38" s="312"/>
      <c r="BC38" s="312"/>
      <c r="BD38" s="312"/>
      <c r="BE38" s="312"/>
      <c r="BF38" s="312"/>
      <c r="BG38" s="312"/>
      <c r="BH38" s="313"/>
      <c r="BI38" s="158"/>
      <c r="BJ38" s="344"/>
      <c r="BK38" s="344"/>
      <c r="BL38" s="344"/>
      <c r="BM38" s="346">
        <f>SUM(BM23:BV37)</f>
        <v>0</v>
      </c>
      <c r="BN38" s="347"/>
      <c r="BO38" s="347"/>
      <c r="BP38" s="347"/>
      <c r="BQ38" s="347"/>
      <c r="BR38" s="347"/>
      <c r="BS38" s="347"/>
      <c r="BT38" s="347"/>
      <c r="BU38" s="347"/>
      <c r="BV38" s="347"/>
      <c r="BW38" s="344"/>
      <c r="BX38" s="344"/>
      <c r="BY38" s="344"/>
      <c r="BZ38" s="346">
        <f>SUM(BZ23:CI37)</f>
        <v>0</v>
      </c>
      <c r="CA38" s="347"/>
      <c r="CB38" s="347"/>
      <c r="CC38" s="347"/>
      <c r="CD38" s="347"/>
      <c r="CE38" s="347"/>
      <c r="CF38" s="347"/>
      <c r="CG38" s="347"/>
      <c r="CH38" s="347"/>
      <c r="CI38" s="347"/>
      <c r="CJ38" s="315">
        <f>IF(SUM(CJ23:CL34)=0,0,IF(SUM(CJ23:CL34)/12&gt;1,ROUNDDOWN(SUM(CJ23:CL34)/12,0),1))</f>
        <v>0</v>
      </c>
      <c r="CK38" s="316"/>
      <c r="CL38" s="154"/>
      <c r="CM38" s="311">
        <f>SUM(CM23:CV37)</f>
        <v>0</v>
      </c>
      <c r="CN38" s="312"/>
      <c r="CO38" s="312"/>
      <c r="CP38" s="312"/>
      <c r="CQ38" s="312"/>
      <c r="CR38" s="312"/>
      <c r="CS38" s="312"/>
      <c r="CT38" s="312"/>
      <c r="CU38" s="312"/>
      <c r="CV38" s="313"/>
      <c r="CW38" s="314"/>
      <c r="CX38" s="314"/>
      <c r="CY38" s="157"/>
      <c r="CZ38" s="383">
        <f>SUM(CZ23:DI37)</f>
        <v>0</v>
      </c>
      <c r="DA38" s="383"/>
      <c r="DB38" s="383"/>
      <c r="DC38" s="383"/>
      <c r="DD38" s="383"/>
      <c r="DE38" s="383"/>
      <c r="DF38" s="383"/>
      <c r="DG38" s="383"/>
      <c r="DH38" s="383"/>
      <c r="DI38" s="383"/>
    </row>
    <row r="39" spans="2:113" ht="10.5" customHeight="1">
      <c r="B39" s="376"/>
      <c r="C39" s="377"/>
      <c r="D39" s="377"/>
      <c r="E39" s="377"/>
      <c r="F39" s="377"/>
      <c r="G39" s="377"/>
      <c r="H39" s="377"/>
      <c r="I39" s="345"/>
      <c r="J39" s="345"/>
      <c r="K39" s="345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5"/>
      <c r="W39" s="345"/>
      <c r="X39" s="345"/>
      <c r="Y39" s="348"/>
      <c r="Z39" s="348"/>
      <c r="AA39" s="348"/>
      <c r="AB39" s="348"/>
      <c r="AC39" s="348"/>
      <c r="AD39" s="348"/>
      <c r="AE39" s="348"/>
      <c r="AF39" s="348"/>
      <c r="AG39" s="348"/>
      <c r="AH39" s="348"/>
      <c r="AI39" s="345"/>
      <c r="AJ39" s="345"/>
      <c r="AK39" s="345"/>
      <c r="AL39" s="348"/>
      <c r="AM39" s="348"/>
      <c r="AN39" s="348"/>
      <c r="AO39" s="348"/>
      <c r="AP39" s="348"/>
      <c r="AQ39" s="348"/>
      <c r="AR39" s="348"/>
      <c r="AS39" s="348"/>
      <c r="AT39" s="348"/>
      <c r="AU39" s="348"/>
      <c r="AV39" s="317"/>
      <c r="AW39" s="318"/>
      <c r="AX39" s="161" t="s">
        <v>19</v>
      </c>
      <c r="AY39" s="311">
        <f>ROUNDDOWN(AY38/1000,0)</f>
        <v>0</v>
      </c>
      <c r="AZ39" s="312"/>
      <c r="BA39" s="312"/>
      <c r="BB39" s="312"/>
      <c r="BC39" s="312"/>
      <c r="BD39" s="312"/>
      <c r="BE39" s="312"/>
      <c r="BF39" s="312"/>
      <c r="BG39" s="162" t="s">
        <v>22</v>
      </c>
      <c r="BH39" s="163"/>
      <c r="BI39" s="158"/>
      <c r="BJ39" s="345"/>
      <c r="BK39" s="345"/>
      <c r="BL39" s="345"/>
      <c r="BM39" s="348"/>
      <c r="BN39" s="348"/>
      <c r="BO39" s="348"/>
      <c r="BP39" s="348"/>
      <c r="BQ39" s="348"/>
      <c r="BR39" s="348"/>
      <c r="BS39" s="348"/>
      <c r="BT39" s="348"/>
      <c r="BU39" s="348"/>
      <c r="BV39" s="348"/>
      <c r="BW39" s="345"/>
      <c r="BX39" s="345"/>
      <c r="BY39" s="345"/>
      <c r="BZ39" s="348"/>
      <c r="CA39" s="348"/>
      <c r="CB39" s="348"/>
      <c r="CC39" s="348"/>
      <c r="CD39" s="348"/>
      <c r="CE39" s="348"/>
      <c r="CF39" s="348"/>
      <c r="CG39" s="348"/>
      <c r="CH39" s="348"/>
      <c r="CI39" s="348"/>
      <c r="CJ39" s="317"/>
      <c r="CK39" s="318"/>
      <c r="CL39" s="161" t="s">
        <v>19</v>
      </c>
      <c r="CM39" s="311">
        <f>ROUNDDOWN(CM38/1000,0)</f>
        <v>0</v>
      </c>
      <c r="CN39" s="312"/>
      <c r="CO39" s="312"/>
      <c r="CP39" s="312"/>
      <c r="CQ39" s="312"/>
      <c r="CR39" s="312"/>
      <c r="CS39" s="312"/>
      <c r="CT39" s="312"/>
      <c r="CU39" s="162" t="s">
        <v>22</v>
      </c>
      <c r="CV39" s="164"/>
      <c r="CW39" s="314"/>
      <c r="CX39" s="314"/>
      <c r="CY39" s="165"/>
      <c r="CZ39" s="383">
        <f>ROUNDDOWN(CZ38/1000,0)</f>
        <v>0</v>
      </c>
      <c r="DA39" s="383"/>
      <c r="DB39" s="383"/>
      <c r="DC39" s="383"/>
      <c r="DD39" s="383"/>
      <c r="DE39" s="383"/>
      <c r="DF39" s="383"/>
      <c r="DG39" s="383"/>
      <c r="DH39" s="165" t="s">
        <v>22</v>
      </c>
      <c r="DI39" s="165"/>
    </row>
    <row r="40" spans="2:113" ht="8.25" customHeight="1"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8"/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8"/>
      <c r="CO40" s="158"/>
      <c r="CP40" s="158"/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8"/>
      <c r="DB40" s="158"/>
      <c r="DC40" s="158"/>
      <c r="DD40" s="158"/>
      <c r="DE40" s="158"/>
      <c r="DF40" s="158"/>
      <c r="DG40" s="158"/>
      <c r="DH40" s="158"/>
      <c r="DI40" s="158"/>
    </row>
    <row r="41" spans="2:113" ht="10.5" customHeight="1">
      <c r="B41" s="115"/>
      <c r="C41" s="115"/>
      <c r="D41" s="115"/>
      <c r="E41" s="115"/>
      <c r="F41" s="115"/>
      <c r="G41" s="115"/>
      <c r="H41" s="166"/>
      <c r="I41" s="155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4"/>
      <c r="AD41" s="367" t="s">
        <v>36</v>
      </c>
      <c r="AE41" s="266"/>
      <c r="AF41" s="266"/>
      <c r="AG41" s="266"/>
      <c r="AH41" s="266"/>
      <c r="AI41" s="266"/>
      <c r="AJ41" s="266"/>
      <c r="AK41" s="267"/>
      <c r="AL41" s="358" t="s">
        <v>33</v>
      </c>
      <c r="AM41" s="359"/>
      <c r="AN41" s="359"/>
      <c r="AO41" s="359"/>
      <c r="AP41" s="359"/>
      <c r="AQ41" s="359"/>
      <c r="AR41" s="359"/>
      <c r="AS41" s="359"/>
      <c r="AT41" s="359"/>
      <c r="AU41" s="359"/>
      <c r="AV41" s="307"/>
      <c r="AW41" s="384"/>
      <c r="AX41" s="167"/>
      <c r="AY41" s="322">
        <v>0</v>
      </c>
      <c r="AZ41" s="323"/>
      <c r="BA41" s="323"/>
      <c r="BB41" s="323"/>
      <c r="BC41" s="323"/>
      <c r="BD41" s="323"/>
      <c r="BE41" s="323"/>
      <c r="BF41" s="323"/>
      <c r="BG41" s="168" t="s">
        <v>22</v>
      </c>
      <c r="BH41" s="169"/>
      <c r="BI41" s="158"/>
      <c r="BJ41" s="170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52"/>
      <c r="BV41" s="171"/>
      <c r="BW41" s="153"/>
      <c r="BX41" s="171"/>
      <c r="BY41" s="172"/>
      <c r="BZ41" s="368"/>
      <c r="CA41" s="353"/>
      <c r="CB41" s="338" t="s">
        <v>70</v>
      </c>
      <c r="CC41" s="339"/>
      <c r="CD41" s="340"/>
      <c r="CE41" s="352"/>
      <c r="CF41" s="353"/>
      <c r="CG41" s="338" t="s">
        <v>71</v>
      </c>
      <c r="CH41" s="339"/>
      <c r="CI41" s="340"/>
      <c r="CJ41" s="307"/>
      <c r="CK41" s="308"/>
      <c r="CL41" s="167"/>
      <c r="CM41" s="322">
        <v>0</v>
      </c>
      <c r="CN41" s="323"/>
      <c r="CO41" s="323"/>
      <c r="CP41" s="323"/>
      <c r="CQ41" s="323"/>
      <c r="CR41" s="323"/>
      <c r="CS41" s="323"/>
      <c r="CT41" s="323"/>
      <c r="CU41" s="168" t="s">
        <v>22</v>
      </c>
      <c r="CV41" s="169"/>
      <c r="CW41" s="307"/>
      <c r="CX41" s="308"/>
      <c r="CY41" s="167"/>
      <c r="CZ41" s="322">
        <v>0</v>
      </c>
      <c r="DA41" s="323"/>
      <c r="DB41" s="323"/>
      <c r="DC41" s="323"/>
      <c r="DD41" s="323"/>
      <c r="DE41" s="323"/>
      <c r="DF41" s="323"/>
      <c r="DG41" s="323"/>
      <c r="DH41" s="168" t="s">
        <v>22</v>
      </c>
      <c r="DI41" s="169"/>
    </row>
    <row r="42" spans="2:113" ht="10.5" customHeight="1">
      <c r="B42" s="115"/>
      <c r="C42" s="115"/>
      <c r="D42" s="115"/>
      <c r="E42" s="115"/>
      <c r="F42" s="115"/>
      <c r="G42" s="115"/>
      <c r="H42" s="166"/>
      <c r="I42" s="5"/>
      <c r="AC42" s="6"/>
      <c r="AD42" s="268"/>
      <c r="AE42" s="269"/>
      <c r="AF42" s="269"/>
      <c r="AG42" s="269"/>
      <c r="AH42" s="269"/>
      <c r="AI42" s="269"/>
      <c r="AJ42" s="269"/>
      <c r="AK42" s="270"/>
      <c r="AL42" s="360"/>
      <c r="AM42" s="359"/>
      <c r="AN42" s="359"/>
      <c r="AO42" s="359"/>
      <c r="AP42" s="359"/>
      <c r="AQ42" s="359"/>
      <c r="AR42" s="359"/>
      <c r="AS42" s="359"/>
      <c r="AT42" s="359"/>
      <c r="AU42" s="359"/>
      <c r="AV42" s="385"/>
      <c r="AW42" s="386"/>
      <c r="AX42" s="161" t="s">
        <v>19</v>
      </c>
      <c r="AY42" s="324"/>
      <c r="AZ42" s="325"/>
      <c r="BA42" s="325"/>
      <c r="BB42" s="325"/>
      <c r="BC42" s="325"/>
      <c r="BD42" s="325"/>
      <c r="BE42" s="325"/>
      <c r="BF42" s="325"/>
      <c r="BG42" s="319"/>
      <c r="BH42" s="320"/>
      <c r="BI42" s="158"/>
      <c r="BJ42" s="175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176"/>
      <c r="BZ42" s="369"/>
      <c r="CA42" s="355"/>
      <c r="CB42" s="341"/>
      <c r="CC42" s="342"/>
      <c r="CD42" s="343"/>
      <c r="CE42" s="354"/>
      <c r="CF42" s="355"/>
      <c r="CG42" s="341"/>
      <c r="CH42" s="342"/>
      <c r="CI42" s="343"/>
      <c r="CJ42" s="309"/>
      <c r="CK42" s="310"/>
      <c r="CL42" s="161" t="s">
        <v>19</v>
      </c>
      <c r="CM42" s="324"/>
      <c r="CN42" s="325"/>
      <c r="CO42" s="325"/>
      <c r="CP42" s="325"/>
      <c r="CQ42" s="325"/>
      <c r="CR42" s="325"/>
      <c r="CS42" s="325"/>
      <c r="CT42" s="325"/>
      <c r="CU42" s="319"/>
      <c r="CV42" s="320"/>
      <c r="CW42" s="309"/>
      <c r="CX42" s="310"/>
      <c r="CY42" s="161" t="s">
        <v>19</v>
      </c>
      <c r="CZ42" s="324"/>
      <c r="DA42" s="325"/>
      <c r="DB42" s="325"/>
      <c r="DC42" s="325"/>
      <c r="DD42" s="325"/>
      <c r="DE42" s="325"/>
      <c r="DF42" s="325"/>
      <c r="DG42" s="325"/>
      <c r="DH42" s="319"/>
      <c r="DI42" s="320"/>
    </row>
    <row r="43" spans="2:113" ht="10.5" customHeight="1">
      <c r="B43" s="115"/>
      <c r="C43" s="115"/>
      <c r="D43" s="115"/>
      <c r="E43" s="115"/>
      <c r="F43" s="115"/>
      <c r="G43" s="115"/>
      <c r="H43" s="166"/>
      <c r="I43" s="5"/>
      <c r="AC43" s="6"/>
      <c r="AD43" s="368"/>
      <c r="AE43" s="353"/>
      <c r="AF43" s="370" t="s">
        <v>34</v>
      </c>
      <c r="AG43" s="371"/>
      <c r="AH43" s="352"/>
      <c r="AI43" s="353"/>
      <c r="AJ43" s="370" t="s">
        <v>45</v>
      </c>
      <c r="AK43" s="395"/>
      <c r="AL43" s="360" t="s">
        <v>32</v>
      </c>
      <c r="AM43" s="359"/>
      <c r="AN43" s="359"/>
      <c r="AO43" s="359"/>
      <c r="AP43" s="359"/>
      <c r="AQ43" s="359"/>
      <c r="AR43" s="359"/>
      <c r="AS43" s="359"/>
      <c r="AT43" s="359"/>
      <c r="AU43" s="359"/>
      <c r="AV43" s="361"/>
      <c r="AW43" s="362"/>
      <c r="AX43" s="363"/>
      <c r="AY43" s="322">
        <v>0</v>
      </c>
      <c r="AZ43" s="323"/>
      <c r="BA43" s="323"/>
      <c r="BB43" s="323"/>
      <c r="BC43" s="323"/>
      <c r="BD43" s="323"/>
      <c r="BE43" s="323"/>
      <c r="BF43" s="323"/>
      <c r="BG43" s="168" t="s">
        <v>22</v>
      </c>
      <c r="BH43" s="169"/>
      <c r="BI43" s="158"/>
      <c r="BJ43" s="175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176"/>
      <c r="BZ43" s="332"/>
      <c r="CA43" s="333"/>
      <c r="CB43" s="333"/>
      <c r="CC43" s="333"/>
      <c r="CD43" s="333"/>
      <c r="CE43" s="333"/>
      <c r="CF43" s="333"/>
      <c r="CG43" s="333"/>
      <c r="CH43" s="333"/>
      <c r="CI43" s="334"/>
      <c r="CJ43" s="328"/>
      <c r="CK43" s="329"/>
      <c r="CL43" s="158"/>
      <c r="CM43" s="322">
        <v>0</v>
      </c>
      <c r="CN43" s="323"/>
      <c r="CO43" s="323"/>
      <c r="CP43" s="323"/>
      <c r="CQ43" s="323"/>
      <c r="CR43" s="323"/>
      <c r="CS43" s="323"/>
      <c r="CT43" s="323"/>
      <c r="CU43" s="168" t="s">
        <v>22</v>
      </c>
      <c r="CV43" s="169"/>
      <c r="CW43" s="436"/>
      <c r="CX43" s="437"/>
      <c r="CY43" s="158"/>
      <c r="CZ43" s="322">
        <v>0</v>
      </c>
      <c r="DA43" s="323"/>
      <c r="DB43" s="323"/>
      <c r="DC43" s="323"/>
      <c r="DD43" s="323"/>
      <c r="DE43" s="323"/>
      <c r="DF43" s="323"/>
      <c r="DG43" s="323"/>
      <c r="DH43" s="168" t="s">
        <v>22</v>
      </c>
      <c r="DI43" s="169"/>
    </row>
    <row r="44" spans="2:113" ht="10.5" customHeight="1">
      <c r="B44" s="115"/>
      <c r="C44" s="115"/>
      <c r="D44" s="115"/>
      <c r="E44" s="115"/>
      <c r="F44" s="115"/>
      <c r="G44" s="115"/>
      <c r="H44" s="166"/>
      <c r="I44" s="7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9"/>
      <c r="AD44" s="369"/>
      <c r="AE44" s="355"/>
      <c r="AF44" s="372"/>
      <c r="AG44" s="373"/>
      <c r="AH44" s="354"/>
      <c r="AI44" s="355"/>
      <c r="AJ44" s="372"/>
      <c r="AK44" s="396"/>
      <c r="AL44" s="360"/>
      <c r="AM44" s="359"/>
      <c r="AN44" s="359"/>
      <c r="AO44" s="359"/>
      <c r="AP44" s="359"/>
      <c r="AQ44" s="359"/>
      <c r="AR44" s="359"/>
      <c r="AS44" s="359"/>
      <c r="AT44" s="359"/>
      <c r="AU44" s="359"/>
      <c r="AV44" s="364"/>
      <c r="AW44" s="365"/>
      <c r="AX44" s="366"/>
      <c r="AY44" s="324"/>
      <c r="AZ44" s="325"/>
      <c r="BA44" s="325"/>
      <c r="BB44" s="325"/>
      <c r="BC44" s="325"/>
      <c r="BD44" s="325"/>
      <c r="BE44" s="325"/>
      <c r="BF44" s="325"/>
      <c r="BG44" s="319"/>
      <c r="BH44" s="320"/>
      <c r="BI44" s="158"/>
      <c r="BJ44" s="177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4"/>
      <c r="BZ44" s="335"/>
      <c r="CA44" s="336"/>
      <c r="CB44" s="336"/>
      <c r="CC44" s="336"/>
      <c r="CD44" s="336"/>
      <c r="CE44" s="336"/>
      <c r="CF44" s="336"/>
      <c r="CG44" s="336"/>
      <c r="CH44" s="336"/>
      <c r="CI44" s="337"/>
      <c r="CJ44" s="330"/>
      <c r="CK44" s="331"/>
      <c r="CL44" s="173"/>
      <c r="CM44" s="324"/>
      <c r="CN44" s="325"/>
      <c r="CO44" s="325"/>
      <c r="CP44" s="325"/>
      <c r="CQ44" s="325"/>
      <c r="CR44" s="325"/>
      <c r="CS44" s="325"/>
      <c r="CT44" s="325"/>
      <c r="CU44" s="319"/>
      <c r="CV44" s="320"/>
      <c r="CW44" s="438"/>
      <c r="CX44" s="438"/>
      <c r="CY44" s="173"/>
      <c r="CZ44" s="324"/>
      <c r="DA44" s="325"/>
      <c r="DB44" s="325"/>
      <c r="DC44" s="325"/>
      <c r="DD44" s="325"/>
      <c r="DE44" s="325"/>
      <c r="DF44" s="325"/>
      <c r="DG44" s="325"/>
      <c r="DH44" s="319"/>
      <c r="DI44" s="320"/>
    </row>
    <row r="45" spans="2:113" ht="8.25" customHeight="1">
      <c r="B45" s="116"/>
      <c r="C45" s="116"/>
      <c r="D45" s="116"/>
      <c r="E45" s="116"/>
      <c r="F45" s="116"/>
      <c r="G45" s="116"/>
      <c r="H45" s="116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15"/>
      <c r="AH45" s="115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16"/>
      <c r="BJ45" s="180"/>
      <c r="BK45" s="180"/>
      <c r="BL45" s="180"/>
      <c r="BM45" s="180"/>
      <c r="BN45" s="180"/>
      <c r="BO45" s="181"/>
      <c r="BP45" s="180"/>
      <c r="BQ45" s="180"/>
      <c r="BR45" s="180"/>
      <c r="BS45" s="180"/>
      <c r="BT45" s="180"/>
      <c r="BU45" s="180"/>
      <c r="BV45" s="180"/>
      <c r="BW45" s="180"/>
      <c r="BX45" s="180"/>
      <c r="BY45" s="180"/>
      <c r="BZ45" s="179"/>
      <c r="CA45" s="179"/>
      <c r="CB45" s="179"/>
      <c r="CC45" s="179"/>
      <c r="CD45" s="179"/>
      <c r="CE45" s="179"/>
      <c r="CF45" s="179"/>
      <c r="CG45" s="179"/>
      <c r="CH45" s="179"/>
      <c r="CI45" s="179"/>
      <c r="CJ45" s="179"/>
      <c r="CK45" s="179"/>
      <c r="CL45" s="179"/>
      <c r="CM45" s="179"/>
      <c r="CN45" s="179"/>
      <c r="CO45" s="179"/>
      <c r="CP45" s="179"/>
      <c r="CQ45" s="179"/>
      <c r="CR45" s="179"/>
      <c r="CS45" s="179"/>
      <c r="CT45" s="179"/>
      <c r="CU45" s="179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</row>
    <row r="46" spans="2:113" ht="10.15" customHeight="1">
      <c r="B46" s="412" t="s">
        <v>72</v>
      </c>
      <c r="C46" s="266"/>
      <c r="D46" s="267"/>
      <c r="E46" s="412" t="s">
        <v>73</v>
      </c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4"/>
      <c r="T46" s="387" t="s">
        <v>74</v>
      </c>
      <c r="U46" s="388"/>
      <c r="V46" s="388"/>
      <c r="W46" s="388"/>
      <c r="X46" s="389"/>
      <c r="Y46" s="419" t="s">
        <v>75</v>
      </c>
      <c r="Z46" s="420"/>
      <c r="AA46" s="420"/>
      <c r="AB46" s="421"/>
      <c r="AC46" s="387" t="s">
        <v>35</v>
      </c>
      <c r="AD46" s="388"/>
      <c r="AE46" s="388"/>
      <c r="AF46" s="388"/>
      <c r="AG46" s="389"/>
      <c r="AH46" s="182"/>
      <c r="AI46" s="412" t="s">
        <v>72</v>
      </c>
      <c r="AJ46" s="266"/>
      <c r="AK46" s="267"/>
      <c r="AL46" s="412" t="s">
        <v>73</v>
      </c>
      <c r="AM46" s="413"/>
      <c r="AN46" s="413"/>
      <c r="AO46" s="413"/>
      <c r="AP46" s="413"/>
      <c r="AQ46" s="413"/>
      <c r="AR46" s="413"/>
      <c r="AS46" s="413"/>
      <c r="AT46" s="413"/>
      <c r="AU46" s="413"/>
      <c r="AV46" s="413"/>
      <c r="AW46" s="413"/>
      <c r="AX46" s="413"/>
      <c r="AY46" s="413"/>
      <c r="AZ46" s="414"/>
      <c r="BA46" s="387" t="s">
        <v>74</v>
      </c>
      <c r="BB46" s="388"/>
      <c r="BC46" s="388"/>
      <c r="BD46" s="388"/>
      <c r="BE46" s="389"/>
      <c r="BF46" s="419" t="s">
        <v>75</v>
      </c>
      <c r="BG46" s="420"/>
      <c r="BH46" s="420"/>
      <c r="BI46" s="421"/>
      <c r="BJ46" s="387" t="s">
        <v>35</v>
      </c>
      <c r="BK46" s="388"/>
      <c r="BL46" s="388"/>
      <c r="BM46" s="388"/>
      <c r="BN46" s="389"/>
      <c r="BO46" s="5"/>
      <c r="BP46" s="412" t="s">
        <v>72</v>
      </c>
      <c r="BQ46" s="266"/>
      <c r="BR46" s="267"/>
      <c r="BS46" s="412" t="s">
        <v>73</v>
      </c>
      <c r="BT46" s="413"/>
      <c r="BU46" s="413"/>
      <c r="BV46" s="413"/>
      <c r="BW46" s="413"/>
      <c r="BX46" s="413"/>
      <c r="BY46" s="413"/>
      <c r="BZ46" s="413"/>
      <c r="CA46" s="413"/>
      <c r="CB46" s="413"/>
      <c r="CC46" s="413"/>
      <c r="CD46" s="413"/>
      <c r="CE46" s="413"/>
      <c r="CF46" s="413"/>
      <c r="CG46" s="414"/>
      <c r="CH46" s="387" t="s">
        <v>74</v>
      </c>
      <c r="CI46" s="388"/>
      <c r="CJ46" s="388"/>
      <c r="CK46" s="388"/>
      <c r="CL46" s="389"/>
      <c r="CM46" s="419" t="s">
        <v>75</v>
      </c>
      <c r="CN46" s="420"/>
      <c r="CO46" s="420"/>
      <c r="CP46" s="421"/>
      <c r="CQ46" s="387" t="s">
        <v>35</v>
      </c>
      <c r="CR46" s="388"/>
      <c r="CS46" s="388"/>
      <c r="CT46" s="388"/>
      <c r="CU46" s="389"/>
      <c r="CV46" s="5"/>
      <c r="CW46" s="447" t="s">
        <v>57</v>
      </c>
      <c r="CX46" s="447"/>
      <c r="CY46" s="447"/>
      <c r="CZ46" s="447"/>
      <c r="DA46" s="447"/>
      <c r="DB46" s="447"/>
      <c r="DC46" s="447"/>
      <c r="DD46" s="447"/>
      <c r="DE46" s="447"/>
      <c r="DF46" s="447"/>
      <c r="DG46" s="8"/>
      <c r="DH46" s="8"/>
      <c r="DI46" s="8"/>
    </row>
    <row r="47" spans="2:113" ht="10.15" customHeight="1">
      <c r="B47" s="268"/>
      <c r="C47" s="269"/>
      <c r="D47" s="270"/>
      <c r="E47" s="415"/>
      <c r="F47" s="416"/>
      <c r="G47" s="416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7"/>
      <c r="T47" s="418"/>
      <c r="U47" s="392"/>
      <c r="V47" s="392"/>
      <c r="W47" s="392"/>
      <c r="X47" s="393"/>
      <c r="Y47" s="394" t="s">
        <v>60</v>
      </c>
      <c r="Z47" s="394"/>
      <c r="AA47" s="394" t="s">
        <v>61</v>
      </c>
      <c r="AB47" s="394"/>
      <c r="AC47" s="390"/>
      <c r="AD47" s="391"/>
      <c r="AE47" s="391"/>
      <c r="AF47" s="392"/>
      <c r="AG47" s="393"/>
      <c r="AH47" s="182"/>
      <c r="AI47" s="268"/>
      <c r="AJ47" s="269"/>
      <c r="AK47" s="270"/>
      <c r="AL47" s="415"/>
      <c r="AM47" s="416"/>
      <c r="AN47" s="416"/>
      <c r="AO47" s="416"/>
      <c r="AP47" s="416"/>
      <c r="AQ47" s="416"/>
      <c r="AR47" s="416"/>
      <c r="AS47" s="416"/>
      <c r="AT47" s="416"/>
      <c r="AU47" s="416"/>
      <c r="AV47" s="416"/>
      <c r="AW47" s="416"/>
      <c r="AX47" s="416"/>
      <c r="AY47" s="416"/>
      <c r="AZ47" s="417"/>
      <c r="BA47" s="418"/>
      <c r="BB47" s="392"/>
      <c r="BC47" s="392"/>
      <c r="BD47" s="392"/>
      <c r="BE47" s="393"/>
      <c r="BF47" s="394" t="s">
        <v>60</v>
      </c>
      <c r="BG47" s="394"/>
      <c r="BH47" s="394" t="s">
        <v>61</v>
      </c>
      <c r="BI47" s="394"/>
      <c r="BJ47" s="390"/>
      <c r="BK47" s="391"/>
      <c r="BL47" s="391"/>
      <c r="BM47" s="392"/>
      <c r="BN47" s="393"/>
      <c r="BO47" s="5"/>
      <c r="BP47" s="268"/>
      <c r="BQ47" s="269"/>
      <c r="BR47" s="270"/>
      <c r="BS47" s="415"/>
      <c r="BT47" s="416"/>
      <c r="BU47" s="416"/>
      <c r="BV47" s="416"/>
      <c r="BW47" s="416"/>
      <c r="BX47" s="416"/>
      <c r="BY47" s="416"/>
      <c r="BZ47" s="416"/>
      <c r="CA47" s="416"/>
      <c r="CB47" s="416"/>
      <c r="CC47" s="416"/>
      <c r="CD47" s="416"/>
      <c r="CE47" s="416"/>
      <c r="CF47" s="416"/>
      <c r="CG47" s="417"/>
      <c r="CH47" s="418"/>
      <c r="CI47" s="392"/>
      <c r="CJ47" s="392"/>
      <c r="CK47" s="392"/>
      <c r="CL47" s="393"/>
      <c r="CM47" s="394" t="s">
        <v>60</v>
      </c>
      <c r="CN47" s="394"/>
      <c r="CO47" s="394" t="s">
        <v>61</v>
      </c>
      <c r="CP47" s="394"/>
      <c r="CQ47" s="390"/>
      <c r="CR47" s="391"/>
      <c r="CS47" s="391"/>
      <c r="CT47" s="392"/>
      <c r="CU47" s="393"/>
      <c r="CV47" s="5"/>
      <c r="CW47" s="439">
        <f>事業所基本情報!C20</f>
        <v>0</v>
      </c>
      <c r="CX47" s="440"/>
      <c r="CY47" s="440"/>
      <c r="CZ47" s="440"/>
      <c r="DA47" s="440"/>
      <c r="DB47" s="440"/>
      <c r="DC47" s="440"/>
      <c r="DD47" s="440"/>
      <c r="DE47" s="440"/>
      <c r="DF47" s="440"/>
      <c r="DG47" s="440"/>
      <c r="DH47" s="443" t="s">
        <v>20</v>
      </c>
      <c r="DI47" s="444"/>
    </row>
    <row r="48" spans="2:113" ht="12.75" customHeight="1">
      <c r="B48" s="400">
        <f>特別加入入力!A4</f>
        <v>0</v>
      </c>
      <c r="C48" s="401"/>
      <c r="D48" s="402"/>
      <c r="E48" s="403">
        <f>特別加入入力!B4</f>
        <v>0</v>
      </c>
      <c r="F48" s="404"/>
      <c r="G48" s="404"/>
      <c r="H48" s="404"/>
      <c r="I48" s="404"/>
      <c r="J48" s="404"/>
      <c r="K48" s="404"/>
      <c r="L48" s="404"/>
      <c r="M48" s="404"/>
      <c r="N48" s="404"/>
      <c r="O48" s="404"/>
      <c r="P48" s="404"/>
      <c r="Q48" s="404"/>
      <c r="R48" s="404"/>
      <c r="S48" s="405"/>
      <c r="T48" s="406">
        <f>特別加入入力!C4</f>
        <v>0</v>
      </c>
      <c r="U48" s="407"/>
      <c r="V48" s="407"/>
      <c r="W48" s="407"/>
      <c r="X48" s="407"/>
      <c r="Y48" s="410" t="str">
        <f>特別加入入力!H4</f>
        <v xml:space="preserve"> </v>
      </c>
      <c r="Z48" s="410"/>
      <c r="AA48" s="410" t="str">
        <f>特別加入入力!I4</f>
        <v xml:space="preserve"> </v>
      </c>
      <c r="AB48" s="410"/>
      <c r="AC48" s="411">
        <f>特別加入入力!J4/100</f>
        <v>0</v>
      </c>
      <c r="AD48" s="411"/>
      <c r="AE48" s="411"/>
      <c r="AF48" s="408" t="s">
        <v>46</v>
      </c>
      <c r="AG48" s="409"/>
      <c r="AH48" s="182"/>
      <c r="AI48" s="400">
        <f>特別加入入力!A5</f>
        <v>0</v>
      </c>
      <c r="AJ48" s="401"/>
      <c r="AK48" s="402"/>
      <c r="AL48" s="403">
        <f>特別加入入力!B5</f>
        <v>0</v>
      </c>
      <c r="AM48" s="404"/>
      <c r="AN48" s="404"/>
      <c r="AO48" s="404"/>
      <c r="AP48" s="404"/>
      <c r="AQ48" s="404"/>
      <c r="AR48" s="404"/>
      <c r="AS48" s="404"/>
      <c r="AT48" s="404"/>
      <c r="AU48" s="404"/>
      <c r="AV48" s="404"/>
      <c r="AW48" s="404"/>
      <c r="AX48" s="404"/>
      <c r="AY48" s="404"/>
      <c r="AZ48" s="405"/>
      <c r="BA48" s="406">
        <f>特別加入入力!C5</f>
        <v>0</v>
      </c>
      <c r="BB48" s="407"/>
      <c r="BC48" s="407"/>
      <c r="BD48" s="407"/>
      <c r="BE48" s="407"/>
      <c r="BF48" s="410" t="str">
        <f>特別加入入力!H5</f>
        <v xml:space="preserve"> </v>
      </c>
      <c r="BG48" s="410"/>
      <c r="BH48" s="410" t="str">
        <f>特別加入入力!I5</f>
        <v xml:space="preserve"> </v>
      </c>
      <c r="BI48" s="410"/>
      <c r="BJ48" s="411">
        <f>特別加入入力!J5/100</f>
        <v>0</v>
      </c>
      <c r="BK48" s="411"/>
      <c r="BL48" s="411"/>
      <c r="BM48" s="408" t="s">
        <v>46</v>
      </c>
      <c r="BN48" s="409"/>
      <c r="BO48" s="5"/>
      <c r="BP48" s="400">
        <f>特別加入入力!A6</f>
        <v>0</v>
      </c>
      <c r="BQ48" s="401"/>
      <c r="BR48" s="402"/>
      <c r="BS48" s="403">
        <f>特別加入入力!B6</f>
        <v>0</v>
      </c>
      <c r="BT48" s="404"/>
      <c r="BU48" s="404"/>
      <c r="BV48" s="404"/>
      <c r="BW48" s="404"/>
      <c r="BX48" s="404"/>
      <c r="BY48" s="404"/>
      <c r="BZ48" s="404"/>
      <c r="CA48" s="404"/>
      <c r="CB48" s="404"/>
      <c r="CC48" s="404"/>
      <c r="CD48" s="404"/>
      <c r="CE48" s="404"/>
      <c r="CF48" s="404"/>
      <c r="CG48" s="405"/>
      <c r="CH48" s="406">
        <f>特別加入入力!C6</f>
        <v>0</v>
      </c>
      <c r="CI48" s="407"/>
      <c r="CJ48" s="407"/>
      <c r="CK48" s="407"/>
      <c r="CL48" s="407"/>
      <c r="CM48" s="410" t="str">
        <f>特別加入入力!H6</f>
        <v xml:space="preserve"> </v>
      </c>
      <c r="CN48" s="410"/>
      <c r="CO48" s="410" t="str">
        <f>特別加入入力!I6</f>
        <v xml:space="preserve"> </v>
      </c>
      <c r="CP48" s="410"/>
      <c r="CQ48" s="411">
        <f>特別加入入力!J6/100</f>
        <v>0</v>
      </c>
      <c r="CR48" s="411"/>
      <c r="CS48" s="411"/>
      <c r="CT48" s="408" t="s">
        <v>46</v>
      </c>
      <c r="CU48" s="409"/>
      <c r="CV48" s="5"/>
      <c r="CW48" s="441"/>
      <c r="CX48" s="442"/>
      <c r="CY48" s="442"/>
      <c r="CZ48" s="442"/>
      <c r="DA48" s="442"/>
      <c r="DB48" s="442"/>
      <c r="DC48" s="442"/>
      <c r="DD48" s="442"/>
      <c r="DE48" s="442"/>
      <c r="DF48" s="442"/>
      <c r="DG48" s="442"/>
      <c r="DH48" s="445"/>
      <c r="DI48" s="446"/>
    </row>
    <row r="49" spans="2:113" ht="12.75" customHeight="1">
      <c r="B49" s="400">
        <f>特別加入入力!A7</f>
        <v>0</v>
      </c>
      <c r="C49" s="401"/>
      <c r="D49" s="402"/>
      <c r="E49" s="403">
        <f>特別加入入力!B7</f>
        <v>0</v>
      </c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405"/>
      <c r="T49" s="406">
        <f>特別加入入力!C7</f>
        <v>0</v>
      </c>
      <c r="U49" s="407"/>
      <c r="V49" s="407"/>
      <c r="W49" s="407"/>
      <c r="X49" s="407"/>
      <c r="Y49" s="410" t="str">
        <f>特別加入入力!H7</f>
        <v xml:space="preserve"> </v>
      </c>
      <c r="Z49" s="410"/>
      <c r="AA49" s="410" t="str">
        <f>特別加入入力!I7</f>
        <v xml:space="preserve"> </v>
      </c>
      <c r="AB49" s="410"/>
      <c r="AC49" s="411">
        <f>特別加入入力!J7/100</f>
        <v>0</v>
      </c>
      <c r="AD49" s="411"/>
      <c r="AE49" s="411"/>
      <c r="AF49" s="408" t="s">
        <v>46</v>
      </c>
      <c r="AG49" s="409"/>
      <c r="AH49" s="182"/>
      <c r="AI49" s="400">
        <f>特別加入入力!A8</f>
        <v>0</v>
      </c>
      <c r="AJ49" s="401"/>
      <c r="AK49" s="402"/>
      <c r="AL49" s="403">
        <f>特別加入入力!B8</f>
        <v>0</v>
      </c>
      <c r="AM49" s="404"/>
      <c r="AN49" s="404"/>
      <c r="AO49" s="404"/>
      <c r="AP49" s="404"/>
      <c r="AQ49" s="404"/>
      <c r="AR49" s="404"/>
      <c r="AS49" s="404"/>
      <c r="AT49" s="404"/>
      <c r="AU49" s="404"/>
      <c r="AV49" s="404"/>
      <c r="AW49" s="404"/>
      <c r="AX49" s="404"/>
      <c r="AY49" s="404"/>
      <c r="AZ49" s="405"/>
      <c r="BA49" s="406">
        <f>特別加入入力!C8</f>
        <v>0</v>
      </c>
      <c r="BB49" s="407"/>
      <c r="BC49" s="407"/>
      <c r="BD49" s="407"/>
      <c r="BE49" s="407"/>
      <c r="BF49" s="410" t="str">
        <f>特別加入入力!H8</f>
        <v xml:space="preserve"> </v>
      </c>
      <c r="BG49" s="410"/>
      <c r="BH49" s="410" t="str">
        <f>特別加入入力!I8</f>
        <v xml:space="preserve"> </v>
      </c>
      <c r="BI49" s="410"/>
      <c r="BJ49" s="411">
        <f>特別加入入力!J8/100</f>
        <v>0</v>
      </c>
      <c r="BK49" s="411"/>
      <c r="BL49" s="411"/>
      <c r="BM49" s="408" t="s">
        <v>46</v>
      </c>
      <c r="BN49" s="409"/>
      <c r="BO49" s="5"/>
      <c r="BP49" s="400">
        <f>特別加入入力!A9</f>
        <v>0</v>
      </c>
      <c r="BQ49" s="401"/>
      <c r="BR49" s="402"/>
      <c r="BS49" s="403">
        <f>特別加入入力!B9</f>
        <v>0</v>
      </c>
      <c r="BT49" s="404"/>
      <c r="BU49" s="404"/>
      <c r="BV49" s="404"/>
      <c r="BW49" s="404"/>
      <c r="BX49" s="404"/>
      <c r="BY49" s="404"/>
      <c r="BZ49" s="404"/>
      <c r="CA49" s="404"/>
      <c r="CB49" s="404"/>
      <c r="CC49" s="404"/>
      <c r="CD49" s="404"/>
      <c r="CE49" s="404"/>
      <c r="CF49" s="404"/>
      <c r="CG49" s="405"/>
      <c r="CH49" s="406">
        <f>特別加入入力!C9</f>
        <v>0</v>
      </c>
      <c r="CI49" s="407"/>
      <c r="CJ49" s="407"/>
      <c r="CK49" s="407"/>
      <c r="CL49" s="407"/>
      <c r="CM49" s="410" t="str">
        <f>特別加入入力!H9</f>
        <v xml:space="preserve"> </v>
      </c>
      <c r="CN49" s="410"/>
      <c r="CO49" s="410" t="str">
        <f>特別加入入力!I9</f>
        <v xml:space="preserve"> </v>
      </c>
      <c r="CP49" s="410"/>
      <c r="CQ49" s="411">
        <f>特別加入入力!J9/100</f>
        <v>0</v>
      </c>
      <c r="CR49" s="411"/>
      <c r="CS49" s="411"/>
      <c r="CT49" s="408" t="s">
        <v>46</v>
      </c>
      <c r="CU49" s="409"/>
      <c r="CV49" s="5"/>
      <c r="CW49" s="448" t="s">
        <v>58</v>
      </c>
      <c r="CX49" s="448"/>
      <c r="CY49" s="448"/>
      <c r="CZ49" s="448"/>
      <c r="DA49" s="448"/>
      <c r="DB49" s="448"/>
      <c r="DC49" s="448"/>
      <c r="DD49" s="448"/>
      <c r="DE49" s="8"/>
      <c r="DF49" s="8"/>
      <c r="DG49" s="8"/>
      <c r="DH49" s="8"/>
      <c r="DI49" s="8"/>
    </row>
    <row r="50" spans="2:113" ht="12.75" customHeight="1">
      <c r="B50" s="400">
        <f>特別加入入力!A10</f>
        <v>0</v>
      </c>
      <c r="C50" s="401"/>
      <c r="D50" s="402"/>
      <c r="E50" s="403">
        <f>特別加入入力!B10</f>
        <v>0</v>
      </c>
      <c r="F50" s="404"/>
      <c r="G50" s="404"/>
      <c r="H50" s="404"/>
      <c r="I50" s="404"/>
      <c r="J50" s="404"/>
      <c r="K50" s="404"/>
      <c r="L50" s="404"/>
      <c r="M50" s="404"/>
      <c r="N50" s="404"/>
      <c r="O50" s="404"/>
      <c r="P50" s="404"/>
      <c r="Q50" s="404"/>
      <c r="R50" s="404"/>
      <c r="S50" s="405"/>
      <c r="T50" s="406">
        <f>特別加入入力!C10</f>
        <v>0</v>
      </c>
      <c r="U50" s="407"/>
      <c r="V50" s="407"/>
      <c r="W50" s="407"/>
      <c r="X50" s="407"/>
      <c r="Y50" s="410" t="str">
        <f>特別加入入力!H10</f>
        <v xml:space="preserve"> </v>
      </c>
      <c r="Z50" s="410"/>
      <c r="AA50" s="410" t="str">
        <f>特別加入入力!I10</f>
        <v xml:space="preserve"> </v>
      </c>
      <c r="AB50" s="410"/>
      <c r="AC50" s="411">
        <f>特別加入入力!J10/100</f>
        <v>0</v>
      </c>
      <c r="AD50" s="411"/>
      <c r="AE50" s="411"/>
      <c r="AF50" s="408" t="s">
        <v>67</v>
      </c>
      <c r="AG50" s="409"/>
      <c r="AH50" s="182"/>
      <c r="AI50" s="400">
        <f>特別加入入力!A11</f>
        <v>0</v>
      </c>
      <c r="AJ50" s="401"/>
      <c r="AK50" s="402"/>
      <c r="AL50" s="403">
        <f>特別加入入力!B11</f>
        <v>0</v>
      </c>
      <c r="AM50" s="404"/>
      <c r="AN50" s="404"/>
      <c r="AO50" s="404"/>
      <c r="AP50" s="404"/>
      <c r="AQ50" s="404"/>
      <c r="AR50" s="404"/>
      <c r="AS50" s="404"/>
      <c r="AT50" s="404"/>
      <c r="AU50" s="404"/>
      <c r="AV50" s="404"/>
      <c r="AW50" s="404"/>
      <c r="AX50" s="404"/>
      <c r="AY50" s="404"/>
      <c r="AZ50" s="405"/>
      <c r="BA50" s="406">
        <f>特別加入入力!C11</f>
        <v>0</v>
      </c>
      <c r="BB50" s="407"/>
      <c r="BC50" s="407"/>
      <c r="BD50" s="407"/>
      <c r="BE50" s="407"/>
      <c r="BF50" s="410" t="str">
        <f>特別加入入力!H11</f>
        <v xml:space="preserve"> </v>
      </c>
      <c r="BG50" s="410"/>
      <c r="BH50" s="410" t="str">
        <f>特別加入入力!I11</f>
        <v xml:space="preserve"> </v>
      </c>
      <c r="BI50" s="410"/>
      <c r="BJ50" s="411">
        <f>特別加入入力!J11/100</f>
        <v>0</v>
      </c>
      <c r="BK50" s="411"/>
      <c r="BL50" s="411"/>
      <c r="BM50" s="408" t="s">
        <v>67</v>
      </c>
      <c r="BN50" s="409"/>
      <c r="BO50" s="5"/>
      <c r="BP50" s="400">
        <f>特別加入入力!A12</f>
        <v>0</v>
      </c>
      <c r="BQ50" s="401"/>
      <c r="BR50" s="402"/>
      <c r="BS50" s="403">
        <f>特別加入入力!B12</f>
        <v>0</v>
      </c>
      <c r="BT50" s="404"/>
      <c r="BU50" s="404"/>
      <c r="BV50" s="404"/>
      <c r="BW50" s="404"/>
      <c r="BX50" s="404"/>
      <c r="BY50" s="404"/>
      <c r="BZ50" s="404"/>
      <c r="CA50" s="404"/>
      <c r="CB50" s="404"/>
      <c r="CC50" s="404"/>
      <c r="CD50" s="404"/>
      <c r="CE50" s="404"/>
      <c r="CF50" s="404"/>
      <c r="CG50" s="405"/>
      <c r="CH50" s="406">
        <f>特別加入入力!C12</f>
        <v>0</v>
      </c>
      <c r="CI50" s="407"/>
      <c r="CJ50" s="407"/>
      <c r="CK50" s="407"/>
      <c r="CL50" s="407"/>
      <c r="CM50" s="410" t="str">
        <f>特別加入入力!H12</f>
        <v xml:space="preserve"> </v>
      </c>
      <c r="CN50" s="410"/>
      <c r="CO50" s="410" t="str">
        <f>特別加入入力!I12</f>
        <v xml:space="preserve"> </v>
      </c>
      <c r="CP50" s="410"/>
      <c r="CQ50" s="411">
        <f>特別加入入力!J12/100</f>
        <v>0</v>
      </c>
      <c r="CR50" s="411"/>
      <c r="CS50" s="411"/>
      <c r="CT50" s="408" t="s">
        <v>67</v>
      </c>
      <c r="CU50" s="409"/>
      <c r="CV50" s="5"/>
      <c r="CW50" s="332"/>
      <c r="CX50" s="333"/>
      <c r="CY50" s="333"/>
      <c r="CZ50" s="333"/>
      <c r="DA50" s="333"/>
      <c r="DB50" s="333"/>
      <c r="DC50" s="333"/>
      <c r="DD50" s="333"/>
      <c r="DE50" s="333"/>
      <c r="DF50" s="333"/>
      <c r="DG50" s="333"/>
      <c r="DH50" s="413"/>
      <c r="DI50" s="414"/>
    </row>
    <row r="51" spans="2:113" ht="12.75" customHeight="1">
      <c r="B51" s="400">
        <f>特別加入入力!A13</f>
        <v>0</v>
      </c>
      <c r="C51" s="401"/>
      <c r="D51" s="402"/>
      <c r="E51" s="403">
        <f>特別加入入力!B13</f>
        <v>0</v>
      </c>
      <c r="F51" s="404"/>
      <c r="G51" s="404"/>
      <c r="H51" s="404"/>
      <c r="I51" s="404"/>
      <c r="J51" s="404"/>
      <c r="K51" s="404"/>
      <c r="L51" s="404"/>
      <c r="M51" s="404"/>
      <c r="N51" s="404"/>
      <c r="O51" s="404"/>
      <c r="P51" s="404"/>
      <c r="Q51" s="404"/>
      <c r="R51" s="404"/>
      <c r="S51" s="405"/>
      <c r="T51" s="406">
        <f>特別加入入力!C13</f>
        <v>0</v>
      </c>
      <c r="U51" s="407"/>
      <c r="V51" s="407"/>
      <c r="W51" s="407"/>
      <c r="X51" s="407"/>
      <c r="Y51" s="410" t="str">
        <f>特別加入入力!H13</f>
        <v xml:space="preserve"> </v>
      </c>
      <c r="Z51" s="410"/>
      <c r="AA51" s="410" t="str">
        <f>特別加入入力!I13</f>
        <v xml:space="preserve"> </v>
      </c>
      <c r="AB51" s="410"/>
      <c r="AC51" s="411">
        <f>特別加入入力!J13/100</f>
        <v>0</v>
      </c>
      <c r="AD51" s="411"/>
      <c r="AE51" s="411"/>
      <c r="AF51" s="408" t="s">
        <v>46</v>
      </c>
      <c r="AG51" s="409"/>
      <c r="AH51" s="182"/>
      <c r="AI51" s="400">
        <f>特別加入入力!A14</f>
        <v>0</v>
      </c>
      <c r="AJ51" s="401"/>
      <c r="AK51" s="402"/>
      <c r="AL51" s="403">
        <f>特別加入入力!B14</f>
        <v>0</v>
      </c>
      <c r="AM51" s="404"/>
      <c r="AN51" s="404"/>
      <c r="AO51" s="404"/>
      <c r="AP51" s="404"/>
      <c r="AQ51" s="404"/>
      <c r="AR51" s="404"/>
      <c r="AS51" s="404"/>
      <c r="AT51" s="404"/>
      <c r="AU51" s="404"/>
      <c r="AV51" s="404"/>
      <c r="AW51" s="404"/>
      <c r="AX51" s="404"/>
      <c r="AY51" s="404"/>
      <c r="AZ51" s="405"/>
      <c r="BA51" s="406">
        <f>特別加入入力!C14</f>
        <v>0</v>
      </c>
      <c r="BB51" s="407"/>
      <c r="BC51" s="407"/>
      <c r="BD51" s="407"/>
      <c r="BE51" s="407"/>
      <c r="BF51" s="410" t="str">
        <f>特別加入入力!H14</f>
        <v xml:space="preserve"> </v>
      </c>
      <c r="BG51" s="410"/>
      <c r="BH51" s="410" t="str">
        <f>特別加入入力!I14</f>
        <v xml:space="preserve"> </v>
      </c>
      <c r="BI51" s="410"/>
      <c r="BJ51" s="411">
        <f>特別加入入力!J14/100</f>
        <v>0</v>
      </c>
      <c r="BK51" s="411"/>
      <c r="BL51" s="411"/>
      <c r="BM51" s="408" t="s">
        <v>46</v>
      </c>
      <c r="BN51" s="409"/>
      <c r="BO51" s="5"/>
      <c r="BP51" s="400">
        <f>特別加入入力!A15</f>
        <v>0</v>
      </c>
      <c r="BQ51" s="401"/>
      <c r="BR51" s="402"/>
      <c r="BS51" s="403">
        <f>特別加入入力!B15</f>
        <v>0</v>
      </c>
      <c r="BT51" s="404"/>
      <c r="BU51" s="404"/>
      <c r="BV51" s="404"/>
      <c r="BW51" s="404"/>
      <c r="BX51" s="404"/>
      <c r="BY51" s="404"/>
      <c r="BZ51" s="404"/>
      <c r="CA51" s="404"/>
      <c r="CB51" s="404"/>
      <c r="CC51" s="404"/>
      <c r="CD51" s="404"/>
      <c r="CE51" s="404"/>
      <c r="CF51" s="404"/>
      <c r="CG51" s="405"/>
      <c r="CH51" s="406">
        <f>特別加入入力!C15</f>
        <v>0</v>
      </c>
      <c r="CI51" s="407"/>
      <c r="CJ51" s="407"/>
      <c r="CK51" s="407"/>
      <c r="CL51" s="407"/>
      <c r="CM51" s="410" t="str">
        <f>特別加入入力!H15</f>
        <v xml:space="preserve"> </v>
      </c>
      <c r="CN51" s="410"/>
      <c r="CO51" s="410" t="str">
        <f>特別加入入力!I15</f>
        <v xml:space="preserve"> </v>
      </c>
      <c r="CP51" s="410"/>
      <c r="CQ51" s="411">
        <f>特別加入入力!J15/100</f>
        <v>0</v>
      </c>
      <c r="CR51" s="411"/>
      <c r="CS51" s="411"/>
      <c r="CT51" s="408" t="s">
        <v>46</v>
      </c>
      <c r="CU51" s="409"/>
      <c r="CV51" s="5"/>
      <c r="CW51" s="335"/>
      <c r="CX51" s="336"/>
      <c r="CY51" s="336"/>
      <c r="CZ51" s="336"/>
      <c r="DA51" s="336"/>
      <c r="DB51" s="336"/>
      <c r="DC51" s="336"/>
      <c r="DD51" s="336"/>
      <c r="DE51" s="336"/>
      <c r="DF51" s="336"/>
      <c r="DG51" s="336"/>
      <c r="DH51" s="416"/>
      <c r="DI51" s="417"/>
    </row>
    <row r="52" spans="2:113" ht="8.25" customHeight="1"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15"/>
      <c r="Z52" s="115"/>
      <c r="AA52" s="115"/>
      <c r="AB52" s="115"/>
      <c r="AC52" s="115"/>
      <c r="AD52" s="115"/>
      <c r="AE52" s="115"/>
      <c r="AF52" s="181"/>
      <c r="AG52" s="115"/>
      <c r="AH52" s="115"/>
      <c r="AI52" s="181"/>
      <c r="AJ52" s="181"/>
      <c r="AK52" s="181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81"/>
      <c r="BB52" s="181"/>
      <c r="BC52" s="181"/>
      <c r="BD52" s="181"/>
      <c r="BE52" s="181"/>
      <c r="BF52" s="115"/>
      <c r="BG52" s="115"/>
      <c r="BH52" s="115"/>
      <c r="BI52" s="115"/>
      <c r="BJ52" s="115"/>
      <c r="BK52" s="115"/>
      <c r="BL52" s="115"/>
      <c r="BM52" s="181"/>
      <c r="BN52" s="181"/>
      <c r="BO52" s="115"/>
      <c r="BP52" s="181"/>
      <c r="BQ52" s="181"/>
      <c r="BR52" s="181"/>
      <c r="BS52" s="181"/>
      <c r="BT52" s="181"/>
      <c r="BU52" s="181"/>
      <c r="BV52" s="181"/>
      <c r="BW52" s="181"/>
      <c r="BX52" s="181"/>
      <c r="BY52" s="181"/>
      <c r="BZ52" s="181"/>
      <c r="CA52" s="181"/>
      <c r="CB52" s="181"/>
      <c r="CC52" s="181"/>
      <c r="CD52" s="181"/>
      <c r="CE52" s="181"/>
      <c r="CF52" s="181"/>
      <c r="CG52" s="181"/>
      <c r="CH52" s="181"/>
      <c r="CI52" s="181"/>
      <c r="CJ52" s="181"/>
      <c r="CK52" s="181"/>
      <c r="CL52" s="181"/>
      <c r="CM52" s="115"/>
      <c r="CN52" s="115"/>
      <c r="CO52" s="115"/>
      <c r="CP52" s="115"/>
      <c r="CQ52" s="115"/>
      <c r="CR52" s="115"/>
      <c r="CS52" s="115"/>
      <c r="CT52" s="181"/>
      <c r="CU52" s="181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</row>
    <row r="53" spans="2:113" ht="12" customHeight="1">
      <c r="B53" s="424"/>
      <c r="C53" s="424"/>
      <c r="D53" s="424"/>
      <c r="E53" s="424"/>
      <c r="F53" s="424"/>
      <c r="G53" s="424"/>
      <c r="H53" s="424"/>
      <c r="I53" s="424"/>
      <c r="J53" s="424"/>
      <c r="K53" s="424"/>
      <c r="L53" s="424"/>
      <c r="M53" s="424"/>
      <c r="N53" s="424"/>
      <c r="O53" s="424"/>
      <c r="P53" s="424"/>
      <c r="Q53" s="424"/>
      <c r="R53" s="424"/>
      <c r="S53" s="424"/>
      <c r="T53" s="424"/>
      <c r="U53" s="424"/>
      <c r="V53" s="424"/>
      <c r="W53" s="424"/>
      <c r="X53" s="424"/>
      <c r="Y53" s="424"/>
      <c r="Z53" s="424"/>
      <c r="AA53" s="424"/>
      <c r="AB53" s="424"/>
      <c r="AC53" s="424"/>
      <c r="AD53" s="424"/>
      <c r="AE53" s="424"/>
      <c r="AF53" s="424"/>
      <c r="AG53" s="424"/>
      <c r="AH53" s="424"/>
      <c r="AI53" s="424"/>
      <c r="AJ53" s="424"/>
      <c r="AK53" s="424"/>
      <c r="AL53" s="424"/>
      <c r="AM53" s="424"/>
      <c r="AN53" s="424"/>
      <c r="AO53" s="424"/>
      <c r="AP53" s="424"/>
      <c r="AQ53" s="424"/>
      <c r="AR53" s="424"/>
      <c r="AS53" s="424"/>
      <c r="AT53" s="424"/>
      <c r="AU53" s="424"/>
      <c r="AV53" s="424"/>
      <c r="AW53" s="424"/>
      <c r="AX53" s="424"/>
      <c r="AY53" s="424"/>
      <c r="AZ53" s="424"/>
      <c r="BA53" s="424"/>
      <c r="BT53" s="115"/>
      <c r="BU53" s="115"/>
      <c r="CJ53" s="183" t="s">
        <v>23</v>
      </c>
      <c r="CO53" s="430" t="s">
        <v>100</v>
      </c>
      <c r="CP53" s="431"/>
      <c r="CQ53" s="431"/>
      <c r="CR53" s="431"/>
      <c r="CS53" s="431"/>
      <c r="CT53" s="431"/>
      <c r="CU53" s="432"/>
      <c r="CV53" s="430" t="s">
        <v>101</v>
      </c>
      <c r="CW53" s="431"/>
      <c r="CX53" s="431"/>
      <c r="CY53" s="431"/>
      <c r="CZ53" s="431"/>
      <c r="DA53" s="431"/>
      <c r="DB53" s="432"/>
      <c r="DC53" s="412"/>
      <c r="DD53" s="413"/>
      <c r="DE53" s="413"/>
      <c r="DF53" s="413"/>
      <c r="DG53" s="413"/>
      <c r="DH53" s="413"/>
      <c r="DI53" s="414"/>
    </row>
    <row r="54" spans="2:113" ht="12" customHeight="1">
      <c r="B54" s="422"/>
      <c r="C54" s="423"/>
      <c r="D54" s="423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2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  <c r="AB54" s="422"/>
      <c r="AC54" s="423"/>
      <c r="AD54" s="423"/>
      <c r="AE54" s="423"/>
      <c r="AF54" s="423"/>
      <c r="AG54" s="423"/>
      <c r="AH54" s="423"/>
      <c r="AI54" s="423"/>
      <c r="AJ54" s="423"/>
      <c r="AK54" s="423"/>
      <c r="AL54" s="423"/>
      <c r="AM54" s="423"/>
      <c r="AN54" s="423"/>
      <c r="AO54" s="422"/>
      <c r="AP54" s="423"/>
      <c r="AQ54" s="423"/>
      <c r="AR54" s="423"/>
      <c r="AS54" s="423"/>
      <c r="AT54" s="423"/>
      <c r="AU54" s="423"/>
      <c r="AV54" s="423"/>
      <c r="AW54" s="423"/>
      <c r="AX54" s="423"/>
      <c r="AY54" s="423"/>
      <c r="AZ54" s="423"/>
      <c r="BA54" s="423"/>
      <c r="BC54" s="184" t="s">
        <v>40</v>
      </c>
      <c r="BS54" s="115"/>
      <c r="BT54" s="115"/>
      <c r="CO54" s="433"/>
      <c r="CP54" s="434"/>
      <c r="CQ54" s="434"/>
      <c r="CR54" s="434"/>
      <c r="CS54" s="434"/>
      <c r="CT54" s="434"/>
      <c r="CU54" s="435"/>
      <c r="CV54" s="433"/>
      <c r="CW54" s="434"/>
      <c r="CX54" s="434"/>
      <c r="CY54" s="434"/>
      <c r="CZ54" s="434"/>
      <c r="DA54" s="434"/>
      <c r="DB54" s="435"/>
      <c r="DC54" s="415"/>
      <c r="DD54" s="416"/>
      <c r="DE54" s="416"/>
      <c r="DF54" s="416"/>
      <c r="DG54" s="416"/>
      <c r="DH54" s="416"/>
      <c r="DI54" s="417"/>
    </row>
    <row r="55" spans="2:113" ht="12" customHeight="1">
      <c r="B55" s="425"/>
      <c r="C55" s="426"/>
      <c r="D55" s="426"/>
      <c r="E55" s="426"/>
      <c r="F55" s="426"/>
      <c r="G55" s="426"/>
      <c r="H55" s="426"/>
      <c r="I55" s="426"/>
      <c r="J55" s="426"/>
      <c r="K55" s="426"/>
      <c r="L55" s="426"/>
      <c r="M55" s="426"/>
      <c r="N55" s="426"/>
      <c r="O55" s="425"/>
      <c r="P55" s="426"/>
      <c r="Q55" s="426"/>
      <c r="R55" s="426"/>
      <c r="S55" s="426"/>
      <c r="T55" s="426"/>
      <c r="U55" s="426"/>
      <c r="V55" s="426"/>
      <c r="W55" s="426"/>
      <c r="X55" s="426"/>
      <c r="Y55" s="426"/>
      <c r="Z55" s="426"/>
      <c r="AA55" s="426"/>
      <c r="AB55" s="425"/>
      <c r="AC55" s="426"/>
      <c r="AD55" s="426"/>
      <c r="AE55" s="426"/>
      <c r="AF55" s="426"/>
      <c r="AG55" s="426"/>
      <c r="AH55" s="426"/>
      <c r="AI55" s="426"/>
      <c r="AJ55" s="426"/>
      <c r="AK55" s="426"/>
      <c r="AL55" s="426"/>
      <c r="AM55" s="426"/>
      <c r="AN55" s="426"/>
      <c r="AO55" s="425"/>
      <c r="AP55" s="426"/>
      <c r="AQ55" s="426"/>
      <c r="AR55" s="426"/>
      <c r="AS55" s="426"/>
      <c r="AT55" s="426"/>
      <c r="AU55" s="426"/>
      <c r="AV55" s="426"/>
      <c r="AW55" s="426"/>
      <c r="AX55" s="426"/>
      <c r="AY55" s="426"/>
      <c r="AZ55" s="426"/>
      <c r="BA55" s="426"/>
      <c r="BS55" s="185" t="s">
        <v>41</v>
      </c>
      <c r="BT55" s="186"/>
      <c r="BU55" s="187"/>
      <c r="BV55" s="187"/>
      <c r="BW55" s="187"/>
      <c r="BX55" s="188"/>
      <c r="CK55" s="6"/>
      <c r="CL55" s="453" t="s">
        <v>37</v>
      </c>
      <c r="CM55" s="454"/>
      <c r="CN55" s="455"/>
      <c r="CO55" s="427"/>
      <c r="CP55" s="428"/>
      <c r="CQ55" s="428"/>
      <c r="CR55" s="428"/>
      <c r="CS55" s="428"/>
      <c r="CT55" s="429"/>
      <c r="CU55" s="189" t="s">
        <v>20</v>
      </c>
      <c r="CV55" s="427"/>
      <c r="CW55" s="428"/>
      <c r="CX55" s="428"/>
      <c r="CY55" s="428"/>
      <c r="CZ55" s="428"/>
      <c r="DA55" s="429"/>
      <c r="DB55" s="189" t="s">
        <v>20</v>
      </c>
      <c r="DC55" s="427"/>
      <c r="DD55" s="428"/>
      <c r="DE55" s="428"/>
      <c r="DF55" s="428"/>
      <c r="DG55" s="428"/>
      <c r="DH55" s="429"/>
      <c r="DI55" s="189" t="s">
        <v>20</v>
      </c>
    </row>
    <row r="56" spans="2:113" ht="12" customHeight="1">
      <c r="B56" s="422"/>
      <c r="C56" s="423"/>
      <c r="D56" s="423"/>
      <c r="E56" s="423"/>
      <c r="F56" s="423"/>
      <c r="G56" s="423"/>
      <c r="H56" s="423"/>
      <c r="I56" s="423"/>
      <c r="J56" s="423"/>
      <c r="K56" s="423"/>
      <c r="L56" s="423"/>
      <c r="M56" s="423"/>
      <c r="N56" s="423"/>
      <c r="O56" s="422"/>
      <c r="P56" s="423"/>
      <c r="Q56" s="423"/>
      <c r="R56" s="423"/>
      <c r="S56" s="423"/>
      <c r="T56" s="423"/>
      <c r="U56" s="423"/>
      <c r="V56" s="423"/>
      <c r="W56" s="423"/>
      <c r="X56" s="423"/>
      <c r="Y56" s="423"/>
      <c r="Z56" s="423"/>
      <c r="AA56" s="423"/>
      <c r="AB56" s="422"/>
      <c r="AC56" s="423"/>
      <c r="AD56" s="423"/>
      <c r="AE56" s="423"/>
      <c r="AF56" s="423"/>
      <c r="AG56" s="423"/>
      <c r="AH56" s="423"/>
      <c r="AI56" s="423"/>
      <c r="AJ56" s="423"/>
      <c r="AK56" s="423"/>
      <c r="AL56" s="423"/>
      <c r="AM56" s="423"/>
      <c r="AN56" s="423"/>
      <c r="AO56" s="422"/>
      <c r="AP56" s="423"/>
      <c r="AQ56" s="423"/>
      <c r="AR56" s="423"/>
      <c r="AS56" s="423"/>
      <c r="AT56" s="423"/>
      <c r="AU56" s="423"/>
      <c r="AV56" s="423"/>
      <c r="AW56" s="423"/>
      <c r="AX56" s="423"/>
      <c r="AY56" s="423"/>
      <c r="AZ56" s="423"/>
      <c r="BA56" s="423"/>
      <c r="BC56" s="199" t="s">
        <v>195</v>
      </c>
      <c r="BD56" s="199"/>
      <c r="BE56" s="199"/>
      <c r="BF56" s="199">
        <f>労災賃金報告【１】!A1+1</f>
        <v>6</v>
      </c>
      <c r="BG56" s="199"/>
      <c r="BH56" s="199" t="s">
        <v>34</v>
      </c>
      <c r="BI56" s="199"/>
      <c r="BJ56" s="473"/>
      <c r="BK56" s="473"/>
      <c r="BL56" s="199" t="s">
        <v>21</v>
      </c>
      <c r="BM56" s="199"/>
      <c r="BN56" s="474"/>
      <c r="BO56" s="474"/>
      <c r="BP56" s="199" t="s">
        <v>43</v>
      </c>
      <c r="BQ56" s="199"/>
      <c r="BS56" s="471">
        <f>事業所基本情報!C7</f>
        <v>0</v>
      </c>
      <c r="BT56" s="471"/>
      <c r="BU56" s="471"/>
      <c r="BV56" s="471"/>
      <c r="BW56" s="471"/>
      <c r="BX56" s="471"/>
      <c r="BY56" s="471"/>
      <c r="BZ56" s="471"/>
      <c r="CA56" s="471"/>
      <c r="CB56" s="471"/>
      <c r="CC56" s="471"/>
      <c r="CD56" s="471"/>
      <c r="CE56" s="471"/>
      <c r="CF56" s="471"/>
      <c r="CG56" s="471"/>
      <c r="CK56" s="6"/>
      <c r="CL56" s="453" t="s">
        <v>38</v>
      </c>
      <c r="CM56" s="454"/>
      <c r="CN56" s="455"/>
      <c r="CO56" s="427"/>
      <c r="CP56" s="428"/>
      <c r="CQ56" s="428"/>
      <c r="CR56" s="428"/>
      <c r="CS56" s="428"/>
      <c r="CT56" s="429"/>
      <c r="CU56" s="189" t="s">
        <v>20</v>
      </c>
      <c r="CV56" s="427"/>
      <c r="CW56" s="428"/>
      <c r="CX56" s="428"/>
      <c r="CY56" s="428"/>
      <c r="CZ56" s="428"/>
      <c r="DA56" s="429"/>
      <c r="DB56" s="189" t="s">
        <v>20</v>
      </c>
      <c r="DC56" s="427"/>
      <c r="DD56" s="428"/>
      <c r="DE56" s="428"/>
      <c r="DF56" s="428"/>
      <c r="DG56" s="428"/>
      <c r="DH56" s="429"/>
      <c r="DI56" s="189" t="s">
        <v>20</v>
      </c>
    </row>
    <row r="57" spans="2:113" ht="12" customHeight="1">
      <c r="B57" s="425"/>
      <c r="C57" s="426"/>
      <c r="D57" s="426"/>
      <c r="E57" s="426"/>
      <c r="F57" s="426"/>
      <c r="G57" s="426"/>
      <c r="H57" s="426"/>
      <c r="I57" s="426"/>
      <c r="J57" s="426"/>
      <c r="K57" s="426"/>
      <c r="L57" s="426"/>
      <c r="M57" s="426"/>
      <c r="N57" s="426"/>
      <c r="O57" s="425"/>
      <c r="P57" s="426"/>
      <c r="Q57" s="426"/>
      <c r="R57" s="426"/>
      <c r="S57" s="426"/>
      <c r="T57" s="426"/>
      <c r="U57" s="426"/>
      <c r="V57" s="426"/>
      <c r="W57" s="426"/>
      <c r="X57" s="426"/>
      <c r="Y57" s="426"/>
      <c r="Z57" s="426"/>
      <c r="AA57" s="426"/>
      <c r="AB57" s="425"/>
      <c r="AC57" s="426"/>
      <c r="AD57" s="426"/>
      <c r="AE57" s="426"/>
      <c r="AF57" s="426"/>
      <c r="AG57" s="426"/>
      <c r="AH57" s="426"/>
      <c r="AI57" s="426"/>
      <c r="AJ57" s="426"/>
      <c r="AK57" s="426"/>
      <c r="AL57" s="426"/>
      <c r="AM57" s="426"/>
      <c r="AN57" s="426"/>
      <c r="AO57" s="425"/>
      <c r="AP57" s="426"/>
      <c r="AQ57" s="426"/>
      <c r="AR57" s="426"/>
      <c r="AS57" s="426"/>
      <c r="AT57" s="426"/>
      <c r="AU57" s="426"/>
      <c r="AV57" s="426"/>
      <c r="AW57" s="426"/>
      <c r="AX57" s="426"/>
      <c r="AY57" s="426"/>
      <c r="AZ57" s="426"/>
      <c r="BA57" s="426"/>
      <c r="BC57" s="184"/>
      <c r="BQ57" s="115"/>
      <c r="BR57" s="115"/>
      <c r="BU57" s="471">
        <f>事業所基本情報!C9</f>
        <v>0</v>
      </c>
      <c r="BV57" s="471"/>
      <c r="BW57" s="471"/>
      <c r="BX57" s="471"/>
      <c r="BY57" s="471"/>
      <c r="BZ57" s="471"/>
      <c r="CA57" s="471"/>
      <c r="CB57" s="471"/>
      <c r="CC57" s="471"/>
      <c r="CD57" s="471"/>
      <c r="CE57" s="471"/>
      <c r="CF57" s="471"/>
      <c r="CG57" s="471"/>
      <c r="CK57" s="6"/>
      <c r="CL57" s="453" t="s">
        <v>39</v>
      </c>
      <c r="CM57" s="454"/>
      <c r="CN57" s="455"/>
      <c r="CO57" s="427"/>
      <c r="CP57" s="428"/>
      <c r="CQ57" s="428"/>
      <c r="CR57" s="428"/>
      <c r="CS57" s="428"/>
      <c r="CT57" s="429"/>
      <c r="CU57" s="189" t="s">
        <v>20</v>
      </c>
      <c r="CV57" s="427"/>
      <c r="CW57" s="428"/>
      <c r="CX57" s="428"/>
      <c r="CY57" s="428"/>
      <c r="CZ57" s="428"/>
      <c r="DA57" s="429"/>
      <c r="DB57" s="189" t="s">
        <v>20</v>
      </c>
      <c r="DC57" s="427"/>
      <c r="DD57" s="428"/>
      <c r="DE57" s="428"/>
      <c r="DF57" s="428"/>
      <c r="DG57" s="428"/>
      <c r="DH57" s="429"/>
      <c r="DI57" s="189" t="s">
        <v>20</v>
      </c>
    </row>
    <row r="58" spans="2:113" ht="12" customHeight="1"/>
    <row r="61" spans="2:113" ht="10.15" customHeight="1">
      <c r="BN61" s="4"/>
      <c r="BO61" s="4"/>
      <c r="BP61" s="4"/>
      <c r="BQ61" s="4"/>
      <c r="BR61" s="4"/>
      <c r="BS61" s="4"/>
      <c r="BT61" s="4"/>
    </row>
    <row r="62" spans="2:113" ht="10.15" customHeight="1">
      <c r="BN62" s="4"/>
      <c r="BO62" s="4"/>
      <c r="BP62" s="4"/>
      <c r="BQ62" s="4"/>
      <c r="BR62" s="4"/>
      <c r="BS62" s="4"/>
      <c r="BT62" s="4"/>
    </row>
  </sheetData>
  <sheetProtection sheet="1" formatCells="0" selectLockedCells="1"/>
  <protectedRanges>
    <protectedRange password="DAA7" sqref="A1:A4" name="機密文書"/>
    <protectedRange password="CC06" sqref="AY23:BH37" name="範囲2_1"/>
  </protectedRanges>
  <dataConsolidate/>
  <mergeCells count="559">
    <mergeCell ref="BJ49:BL49"/>
    <mergeCell ref="BJ48:BL48"/>
    <mergeCell ref="CQ48:CS48"/>
    <mergeCell ref="CQ49:CS49"/>
    <mergeCell ref="BP48:BR48"/>
    <mergeCell ref="BS48:CG48"/>
    <mergeCell ref="CH48:CL48"/>
    <mergeCell ref="CO49:CP49"/>
    <mergeCell ref="BM48:BN48"/>
    <mergeCell ref="BM49:BN49"/>
    <mergeCell ref="CM49:CN49"/>
    <mergeCell ref="CM48:CN48"/>
    <mergeCell ref="CO48:CP48"/>
    <mergeCell ref="BH49:BI49"/>
    <mergeCell ref="BH50:BI50"/>
    <mergeCell ref="BH51:BI51"/>
    <mergeCell ref="AC48:AE48"/>
    <mergeCell ref="AC49:AE49"/>
    <mergeCell ref="AC50:AE50"/>
    <mergeCell ref="AC51:AE51"/>
    <mergeCell ref="Y49:Z49"/>
    <mergeCell ref="AA49:AB49"/>
    <mergeCell ref="Y50:Z50"/>
    <mergeCell ref="AA50:AB50"/>
    <mergeCell ref="BF49:BG49"/>
    <mergeCell ref="BF50:BG50"/>
    <mergeCell ref="AI49:AK49"/>
    <mergeCell ref="AL49:AZ49"/>
    <mergeCell ref="BA49:BE49"/>
    <mergeCell ref="AI48:AK48"/>
    <mergeCell ref="AF49:AG49"/>
    <mergeCell ref="BA48:BE48"/>
    <mergeCell ref="BF48:BG48"/>
    <mergeCell ref="BH48:BI48"/>
    <mergeCell ref="BC56:BE56"/>
    <mergeCell ref="BF56:BG56"/>
    <mergeCell ref="AO56:BA56"/>
    <mergeCell ref="AO55:BA55"/>
    <mergeCell ref="BP56:BQ56"/>
    <mergeCell ref="BH56:BI56"/>
    <mergeCell ref="BJ56:BK56"/>
    <mergeCell ref="BN56:BO56"/>
    <mergeCell ref="BL56:BM56"/>
    <mergeCell ref="AO57:BA57"/>
    <mergeCell ref="BS56:CG56"/>
    <mergeCell ref="BU57:CG57"/>
    <mergeCell ref="B57:N57"/>
    <mergeCell ref="O57:AA57"/>
    <mergeCell ref="AB57:AN57"/>
    <mergeCell ref="CZ22:DI22"/>
    <mergeCell ref="CW22:CY22"/>
    <mergeCell ref="CM22:CV22"/>
    <mergeCell ref="AY22:BH22"/>
    <mergeCell ref="BJ22:BL22"/>
    <mergeCell ref="BM22:BV22"/>
    <mergeCell ref="CJ22:CL22"/>
    <mergeCell ref="L30:U30"/>
    <mergeCell ref="L38:U39"/>
    <mergeCell ref="L32:U32"/>
    <mergeCell ref="L33:U33"/>
    <mergeCell ref="L34:U34"/>
    <mergeCell ref="V32:X32"/>
    <mergeCell ref="CO57:CT57"/>
    <mergeCell ref="DC57:DH57"/>
    <mergeCell ref="CL56:CN56"/>
    <mergeCell ref="CL57:CN57"/>
    <mergeCell ref="CV57:DA57"/>
    <mergeCell ref="CL55:CN55"/>
    <mergeCell ref="CV55:DA55"/>
    <mergeCell ref="CO56:CT56"/>
    <mergeCell ref="CS8:CT9"/>
    <mergeCell ref="AA16:AL16"/>
    <mergeCell ref="AW16:BH16"/>
    <mergeCell ref="CB8:CE9"/>
    <mergeCell ref="BM10:CG11"/>
    <mergeCell ref="AN11:AU12"/>
    <mergeCell ref="AH8:AJ9"/>
    <mergeCell ref="AZ8:BD9"/>
    <mergeCell ref="AW11:AX12"/>
    <mergeCell ref="AA47:AB47"/>
    <mergeCell ref="BP46:BR47"/>
    <mergeCell ref="CV56:DA56"/>
    <mergeCell ref="AF48:AG48"/>
    <mergeCell ref="AC46:AG47"/>
    <mergeCell ref="BP50:BR50"/>
    <mergeCell ref="BS50:CG50"/>
    <mergeCell ref="CH50:CL50"/>
    <mergeCell ref="BP49:BR49"/>
    <mergeCell ref="BS49:CG49"/>
    <mergeCell ref="CH49:CL49"/>
    <mergeCell ref="AY41:BF42"/>
    <mergeCell ref="BE7:BF7"/>
    <mergeCell ref="AI14:BH15"/>
    <mergeCell ref="AQ7:AY7"/>
    <mergeCell ref="AZ7:BD7"/>
    <mergeCell ref="AH7:AJ7"/>
    <mergeCell ref="AK7:AM7"/>
    <mergeCell ref="AN7:AP7"/>
    <mergeCell ref="AK8:AM9"/>
    <mergeCell ref="AV38:AW39"/>
    <mergeCell ref="AV29:AX29"/>
    <mergeCell ref="AL31:AU31"/>
    <mergeCell ref="AI38:AK39"/>
    <mergeCell ref="Y37:AH37"/>
    <mergeCell ref="AI36:AK36"/>
    <mergeCell ref="AI33:AK33"/>
    <mergeCell ref="AI34:AK34"/>
    <mergeCell ref="AI35:AK35"/>
    <mergeCell ref="AI29:AK29"/>
    <mergeCell ref="AI30:AK30"/>
    <mergeCell ref="AI31:AK31"/>
    <mergeCell ref="AI32:AK32"/>
    <mergeCell ref="AL36:AU36"/>
    <mergeCell ref="AL37:AU37"/>
    <mergeCell ref="AV23:AX23"/>
    <mergeCell ref="B48:D48"/>
    <mergeCell ref="B46:D47"/>
    <mergeCell ref="E46:S47"/>
    <mergeCell ref="T46:X47"/>
    <mergeCell ref="Y46:AB46"/>
    <mergeCell ref="Y48:Z48"/>
    <mergeCell ref="AA48:AB48"/>
    <mergeCell ref="B49:D49"/>
    <mergeCell ref="E49:S49"/>
    <mergeCell ref="T49:X49"/>
    <mergeCell ref="E48:S48"/>
    <mergeCell ref="T48:X48"/>
    <mergeCell ref="Y47:Z47"/>
    <mergeCell ref="DC56:DH56"/>
    <mergeCell ref="DC53:DI54"/>
    <mergeCell ref="CO55:CT55"/>
    <mergeCell ref="DC55:DH55"/>
    <mergeCell ref="CO53:CU54"/>
    <mergeCell ref="CV53:DB54"/>
    <mergeCell ref="DH44:DI44"/>
    <mergeCell ref="CW43:CX44"/>
    <mergeCell ref="BW38:BY39"/>
    <mergeCell ref="BZ38:CI39"/>
    <mergeCell ref="BZ41:CA42"/>
    <mergeCell ref="CG41:CI42"/>
    <mergeCell ref="CE41:CF42"/>
    <mergeCell ref="CM43:CT44"/>
    <mergeCell ref="CZ43:DG44"/>
    <mergeCell ref="CU44:CV44"/>
    <mergeCell ref="CW50:DG51"/>
    <mergeCell ref="DH50:DI51"/>
    <mergeCell ref="CW47:DG48"/>
    <mergeCell ref="DH47:DI48"/>
    <mergeCell ref="CW46:DF46"/>
    <mergeCell ref="CW49:DD49"/>
    <mergeCell ref="CT48:CU48"/>
    <mergeCell ref="CO47:CP47"/>
    <mergeCell ref="B56:N56"/>
    <mergeCell ref="O56:AA56"/>
    <mergeCell ref="AB56:AN56"/>
    <mergeCell ref="B53:BA53"/>
    <mergeCell ref="B54:N54"/>
    <mergeCell ref="O54:AA54"/>
    <mergeCell ref="AB54:AN54"/>
    <mergeCell ref="B55:N55"/>
    <mergeCell ref="O55:AA55"/>
    <mergeCell ref="AB55:AN55"/>
    <mergeCell ref="AO54:BA54"/>
    <mergeCell ref="B50:D50"/>
    <mergeCell ref="E50:S50"/>
    <mergeCell ref="T50:X50"/>
    <mergeCell ref="AF50:AG50"/>
    <mergeCell ref="CT49:CU49"/>
    <mergeCell ref="BS46:CG47"/>
    <mergeCell ref="CH46:CL47"/>
    <mergeCell ref="CM46:CP46"/>
    <mergeCell ref="CQ46:CU47"/>
    <mergeCell ref="CM47:CN47"/>
    <mergeCell ref="CT50:CU50"/>
    <mergeCell ref="AI50:AK50"/>
    <mergeCell ref="AL50:AZ50"/>
    <mergeCell ref="BA50:BE50"/>
    <mergeCell ref="BM50:BN50"/>
    <mergeCell ref="BJ50:BL50"/>
    <mergeCell ref="CQ50:CS50"/>
    <mergeCell ref="CM50:CN50"/>
    <mergeCell ref="CO50:CP50"/>
    <mergeCell ref="AI46:AK47"/>
    <mergeCell ref="AL46:AZ47"/>
    <mergeCell ref="BA46:BE47"/>
    <mergeCell ref="BF46:BI46"/>
    <mergeCell ref="AL48:AZ48"/>
    <mergeCell ref="B51:D51"/>
    <mergeCell ref="E51:S51"/>
    <mergeCell ref="T51:X51"/>
    <mergeCell ref="AF51:AG51"/>
    <mergeCell ref="Y51:Z51"/>
    <mergeCell ref="AA51:AB51"/>
    <mergeCell ref="CT51:CU51"/>
    <mergeCell ref="AI51:AK51"/>
    <mergeCell ref="AL51:AZ51"/>
    <mergeCell ref="BA51:BE51"/>
    <mergeCell ref="BM51:BN51"/>
    <mergeCell ref="BJ51:BL51"/>
    <mergeCell ref="CQ51:CS51"/>
    <mergeCell ref="CM51:CN51"/>
    <mergeCell ref="CO51:CP51"/>
    <mergeCell ref="BF51:BG51"/>
    <mergeCell ref="BP51:BR51"/>
    <mergeCell ref="BS51:CG51"/>
    <mergeCell ref="CH51:CL51"/>
    <mergeCell ref="AV41:AW42"/>
    <mergeCell ref="BG42:BH42"/>
    <mergeCell ref="AL43:AU44"/>
    <mergeCell ref="BG44:BH44"/>
    <mergeCell ref="BJ46:BN47"/>
    <mergeCell ref="BF47:BG47"/>
    <mergeCell ref="BH47:BI47"/>
    <mergeCell ref="AJ43:AK44"/>
    <mergeCell ref="BZ21:CI21"/>
    <mergeCell ref="AY38:BH38"/>
    <mergeCell ref="AL38:AU39"/>
    <mergeCell ref="AL21:AU21"/>
    <mergeCell ref="AV21:AX21"/>
    <mergeCell ref="AY21:BH21"/>
    <mergeCell ref="AL32:AU32"/>
    <mergeCell ref="AL33:AU33"/>
    <mergeCell ref="AL34:AU34"/>
    <mergeCell ref="AL22:AU22"/>
    <mergeCell ref="AV22:AX22"/>
    <mergeCell ref="AY23:BH23"/>
    <mergeCell ref="AY24:BH24"/>
    <mergeCell ref="AV37:AX37"/>
    <mergeCell ref="AL29:AU29"/>
    <mergeCell ref="AL30:AU30"/>
    <mergeCell ref="CZ21:DI21"/>
    <mergeCell ref="CZ38:DI38"/>
    <mergeCell ref="CZ39:DG39"/>
    <mergeCell ref="CZ23:DI23"/>
    <mergeCell ref="CW24:CY24"/>
    <mergeCell ref="CZ24:DI24"/>
    <mergeCell ref="CZ25:DI25"/>
    <mergeCell ref="CW25:CY25"/>
    <mergeCell ref="CW33:CY33"/>
    <mergeCell ref="CW32:CY32"/>
    <mergeCell ref="CZ26:DI26"/>
    <mergeCell ref="CW27:CY27"/>
    <mergeCell ref="CW26:CY26"/>
    <mergeCell ref="CZ27:DI27"/>
    <mergeCell ref="CZ32:DI32"/>
    <mergeCell ref="CZ28:DI28"/>
    <mergeCell ref="CZ29:DI29"/>
    <mergeCell ref="CZ30:DI30"/>
    <mergeCell ref="CZ31:DI31"/>
    <mergeCell ref="CW21:CY21"/>
    <mergeCell ref="CJ34:CL34"/>
    <mergeCell ref="CJ33:CL33"/>
    <mergeCell ref="CJ32:CL32"/>
    <mergeCell ref="CJ23:CL23"/>
    <mergeCell ref="BW23:BY23"/>
    <mergeCell ref="CJ36:CL36"/>
    <mergeCell ref="CJ35:CL35"/>
    <mergeCell ref="CJ30:CL30"/>
    <mergeCell ref="CJ29:CL29"/>
    <mergeCell ref="CJ31:CL31"/>
    <mergeCell ref="CJ28:CL28"/>
    <mergeCell ref="CJ27:CL27"/>
    <mergeCell ref="CJ26:CL26"/>
    <mergeCell ref="BM21:BV21"/>
    <mergeCell ref="BZ22:CI22"/>
    <mergeCell ref="BW22:BY22"/>
    <mergeCell ref="BW21:BY21"/>
    <mergeCell ref="AV24:AX24"/>
    <mergeCell ref="AV25:AX25"/>
    <mergeCell ref="Y25:AH25"/>
    <mergeCell ref="AI21:AK21"/>
    <mergeCell ref="Y21:AH21"/>
    <mergeCell ref="AI22:AK22"/>
    <mergeCell ref="Y23:AH23"/>
    <mergeCell ref="Y24:AH24"/>
    <mergeCell ref="AI23:AK23"/>
    <mergeCell ref="AI24:AK24"/>
    <mergeCell ref="AI25:AK25"/>
    <mergeCell ref="Y22:AH22"/>
    <mergeCell ref="AY25:BH25"/>
    <mergeCell ref="BZ23:CI23"/>
    <mergeCell ref="I21:K21"/>
    <mergeCell ref="V21:X21"/>
    <mergeCell ref="I32:K32"/>
    <mergeCell ref="I28:K28"/>
    <mergeCell ref="G23:H23"/>
    <mergeCell ref="G24:H24"/>
    <mergeCell ref="I26:K26"/>
    <mergeCell ref="V25:X25"/>
    <mergeCell ref="L23:U23"/>
    <mergeCell ref="L24:U24"/>
    <mergeCell ref="V23:X23"/>
    <mergeCell ref="V24:X24"/>
    <mergeCell ref="L22:U22"/>
    <mergeCell ref="V22:X22"/>
    <mergeCell ref="L25:U25"/>
    <mergeCell ref="L21:U21"/>
    <mergeCell ref="L31:U31"/>
    <mergeCell ref="L26:U26"/>
    <mergeCell ref="L27:U27"/>
    <mergeCell ref="L28:U28"/>
    <mergeCell ref="V29:X29"/>
    <mergeCell ref="V30:X30"/>
    <mergeCell ref="G27:H27"/>
    <mergeCell ref="G28:H28"/>
    <mergeCell ref="E30:F30"/>
    <mergeCell ref="E32:F32"/>
    <mergeCell ref="E33:F33"/>
    <mergeCell ref="E31:F31"/>
    <mergeCell ref="G31:H31"/>
    <mergeCell ref="I23:K23"/>
    <mergeCell ref="I24:K24"/>
    <mergeCell ref="I31:K31"/>
    <mergeCell ref="I25:K25"/>
    <mergeCell ref="I27:K27"/>
    <mergeCell ref="E23:F23"/>
    <mergeCell ref="E24:F24"/>
    <mergeCell ref="E25:F25"/>
    <mergeCell ref="G25:H25"/>
    <mergeCell ref="G32:H32"/>
    <mergeCell ref="G33:H33"/>
    <mergeCell ref="V38:X39"/>
    <mergeCell ref="G37:H37"/>
    <mergeCell ref="L37:U37"/>
    <mergeCell ref="V37:X37"/>
    <mergeCell ref="B38:H39"/>
    <mergeCell ref="B37:D37"/>
    <mergeCell ref="E37:F37"/>
    <mergeCell ref="I37:K37"/>
    <mergeCell ref="E26:F26"/>
    <mergeCell ref="G34:H34"/>
    <mergeCell ref="E35:F35"/>
    <mergeCell ref="G35:H35"/>
    <mergeCell ref="I38:K39"/>
    <mergeCell ref="I36:K36"/>
    <mergeCell ref="E27:F27"/>
    <mergeCell ref="E28:F28"/>
    <mergeCell ref="E29:F29"/>
    <mergeCell ref="E34:F34"/>
    <mergeCell ref="I29:K29"/>
    <mergeCell ref="I30:K30"/>
    <mergeCell ref="G29:H29"/>
    <mergeCell ref="G30:H30"/>
    <mergeCell ref="L29:U29"/>
    <mergeCell ref="G26:H26"/>
    <mergeCell ref="AH43:AI44"/>
    <mergeCell ref="Y38:AH39"/>
    <mergeCell ref="AY37:BH37"/>
    <mergeCell ref="CW18:DI20"/>
    <mergeCell ref="AL41:AU42"/>
    <mergeCell ref="AL23:AU23"/>
    <mergeCell ref="AL24:AU24"/>
    <mergeCell ref="AL25:AU25"/>
    <mergeCell ref="BJ21:BL21"/>
    <mergeCell ref="AL26:AU26"/>
    <mergeCell ref="AI27:AK27"/>
    <mergeCell ref="AI28:AK28"/>
    <mergeCell ref="AI26:AK26"/>
    <mergeCell ref="AY39:BF39"/>
    <mergeCell ref="AI37:AK37"/>
    <mergeCell ref="AV43:AX44"/>
    <mergeCell ref="AY43:BF44"/>
    <mergeCell ref="AD41:AK42"/>
    <mergeCell ref="AD43:AE44"/>
    <mergeCell ref="AF43:AG44"/>
    <mergeCell ref="Y26:AH26"/>
    <mergeCell ref="Y27:AH27"/>
    <mergeCell ref="Y28:AH28"/>
    <mergeCell ref="Y29:AH29"/>
    <mergeCell ref="B35:D35"/>
    <mergeCell ref="B36:D36"/>
    <mergeCell ref="L35:U35"/>
    <mergeCell ref="L36:U36"/>
    <mergeCell ref="E36:F36"/>
    <mergeCell ref="G36:H36"/>
    <mergeCell ref="I33:K33"/>
    <mergeCell ref="I34:K34"/>
    <mergeCell ref="I35:K35"/>
    <mergeCell ref="V26:X26"/>
    <mergeCell ref="V27:X27"/>
    <mergeCell ref="V28:X28"/>
    <mergeCell ref="Y34:AH34"/>
    <mergeCell ref="Y35:AH35"/>
    <mergeCell ref="Y36:AH36"/>
    <mergeCell ref="Y30:AH30"/>
    <mergeCell ref="Y31:AH31"/>
    <mergeCell ref="Y32:AH32"/>
    <mergeCell ref="Y33:AH33"/>
    <mergeCell ref="AV36:AX36"/>
    <mergeCell ref="AY32:BH32"/>
    <mergeCell ref="AY33:BH33"/>
    <mergeCell ref="AY34:BH34"/>
    <mergeCell ref="AY35:BH35"/>
    <mergeCell ref="AY36:BH36"/>
    <mergeCell ref="V31:X31"/>
    <mergeCell ref="V33:X33"/>
    <mergeCell ref="V34:X34"/>
    <mergeCell ref="V35:X35"/>
    <mergeCell ref="V36:X36"/>
    <mergeCell ref="AV27:AX27"/>
    <mergeCell ref="AV28:AX28"/>
    <mergeCell ref="AL27:AU27"/>
    <mergeCell ref="AL28:AU28"/>
    <mergeCell ref="AV26:AX26"/>
    <mergeCell ref="AY26:BH26"/>
    <mergeCell ref="AL35:AU35"/>
    <mergeCell ref="BJ26:BL26"/>
    <mergeCell ref="BJ27:BL27"/>
    <mergeCell ref="BJ28:BL28"/>
    <mergeCell ref="BJ29:BL29"/>
    <mergeCell ref="AY31:BH31"/>
    <mergeCell ref="BJ30:BL30"/>
    <mergeCell ref="BJ31:BL31"/>
    <mergeCell ref="AV30:AX30"/>
    <mergeCell ref="AV31:AX31"/>
    <mergeCell ref="AY27:BH27"/>
    <mergeCell ref="AY28:BH28"/>
    <mergeCell ref="AY29:BH29"/>
    <mergeCell ref="AY30:BH30"/>
    <mergeCell ref="AV32:AX32"/>
    <mergeCell ref="AV33:AX33"/>
    <mergeCell ref="AV34:AX34"/>
    <mergeCell ref="AV35:AX35"/>
    <mergeCell ref="BJ38:BL39"/>
    <mergeCell ref="BM38:BV39"/>
    <mergeCell ref="BJ37:BL37"/>
    <mergeCell ref="BJ36:BL36"/>
    <mergeCell ref="BM23:BV23"/>
    <mergeCell ref="BM24:BV24"/>
    <mergeCell ref="BM25:BV25"/>
    <mergeCell ref="BM26:BV26"/>
    <mergeCell ref="BM27:BV27"/>
    <mergeCell ref="BM28:BV28"/>
    <mergeCell ref="BM29:BV29"/>
    <mergeCell ref="BM30:BV30"/>
    <mergeCell ref="BM31:BV31"/>
    <mergeCell ref="BJ33:BL33"/>
    <mergeCell ref="BJ34:BL34"/>
    <mergeCell ref="BJ35:BL35"/>
    <mergeCell ref="BM32:BV32"/>
    <mergeCell ref="BM33:BV33"/>
    <mergeCell ref="BM34:BV34"/>
    <mergeCell ref="BM35:BV35"/>
    <mergeCell ref="BJ32:BL32"/>
    <mergeCell ref="BJ23:BL23"/>
    <mergeCell ref="BJ24:BL24"/>
    <mergeCell ref="BJ25:BL25"/>
    <mergeCell ref="BW37:BY37"/>
    <mergeCell ref="BZ35:CI35"/>
    <mergeCell ref="BZ36:CI36"/>
    <mergeCell ref="BZ37:CI37"/>
    <mergeCell ref="BW35:BY35"/>
    <mergeCell ref="BM36:BV36"/>
    <mergeCell ref="BM37:BV37"/>
    <mergeCell ref="CJ43:CK44"/>
    <mergeCell ref="BZ43:CI44"/>
    <mergeCell ref="CJ37:CL37"/>
    <mergeCell ref="CB41:CD42"/>
    <mergeCell ref="CM32:CV32"/>
    <mergeCell ref="BW24:BY24"/>
    <mergeCell ref="BW25:BY25"/>
    <mergeCell ref="BW26:BY26"/>
    <mergeCell ref="BW27:BY27"/>
    <mergeCell ref="BW28:BY28"/>
    <mergeCell ref="BW29:BY29"/>
    <mergeCell ref="BW36:BY36"/>
    <mergeCell ref="BZ27:CI27"/>
    <mergeCell ref="BZ28:CI28"/>
    <mergeCell ref="BZ29:CI29"/>
    <mergeCell ref="BZ30:CI30"/>
    <mergeCell ref="BZ31:CI31"/>
    <mergeCell ref="BW30:BY30"/>
    <mergeCell ref="BW31:BY31"/>
    <mergeCell ref="BZ33:CI33"/>
    <mergeCell ref="BZ34:CI34"/>
    <mergeCell ref="BW34:BY34"/>
    <mergeCell ref="BW32:BY32"/>
    <mergeCell ref="BW33:BY33"/>
    <mergeCell ref="BZ32:CI32"/>
    <mergeCell ref="BZ24:CI24"/>
    <mergeCell ref="BZ25:CI25"/>
    <mergeCell ref="BZ26:CI26"/>
    <mergeCell ref="CW41:CX42"/>
    <mergeCell ref="CM38:CV38"/>
    <mergeCell ref="CM39:CT39"/>
    <mergeCell ref="CW38:CX39"/>
    <mergeCell ref="CJ38:CK39"/>
    <mergeCell ref="CJ41:CK42"/>
    <mergeCell ref="CM33:CV33"/>
    <mergeCell ref="DH42:DI42"/>
    <mergeCell ref="CM37:CV37"/>
    <mergeCell ref="CW37:CY37"/>
    <mergeCell ref="CW34:CY34"/>
    <mergeCell ref="CZ36:DI36"/>
    <mergeCell ref="CZ37:DI37"/>
    <mergeCell ref="CW35:CY35"/>
    <mergeCell ref="CM41:CT42"/>
    <mergeCell ref="CZ41:DG42"/>
    <mergeCell ref="CU42:CV42"/>
    <mergeCell ref="CM36:CV36"/>
    <mergeCell ref="CW36:CY36"/>
    <mergeCell ref="CM34:CV34"/>
    <mergeCell ref="CM35:CV35"/>
    <mergeCell ref="CZ33:DI33"/>
    <mergeCell ref="CZ34:DI34"/>
    <mergeCell ref="CZ35:DI35"/>
    <mergeCell ref="CJ18:CV20"/>
    <mergeCell ref="CW31:CY31"/>
    <mergeCell ref="CW30:CY30"/>
    <mergeCell ref="CW29:CY29"/>
    <mergeCell ref="CW28:CY28"/>
    <mergeCell ref="CM28:CV28"/>
    <mergeCell ref="CM29:CV29"/>
    <mergeCell ref="CM30:CV30"/>
    <mergeCell ref="CW23:CY23"/>
    <mergeCell ref="CM26:CV26"/>
    <mergeCell ref="CJ21:CL21"/>
    <mergeCell ref="CM23:CV23"/>
    <mergeCell ref="CM25:CV25"/>
    <mergeCell ref="CM24:CV24"/>
    <mergeCell ref="CJ25:CL25"/>
    <mergeCell ref="CM27:CV27"/>
    <mergeCell ref="CM31:CV31"/>
    <mergeCell ref="CM21:CV21"/>
    <mergeCell ref="CJ24:CL24"/>
    <mergeCell ref="C6:E6"/>
    <mergeCell ref="G6:J6"/>
    <mergeCell ref="BE8:BF9"/>
    <mergeCell ref="BW18:CI20"/>
    <mergeCell ref="I18:U20"/>
    <mergeCell ref="V18:AH20"/>
    <mergeCell ref="AI18:AU20"/>
    <mergeCell ref="BJ18:BV20"/>
    <mergeCell ref="AV18:BH20"/>
    <mergeCell ref="AH11:AL12"/>
    <mergeCell ref="AQ8:AY9"/>
    <mergeCell ref="AN8:AP9"/>
    <mergeCell ref="B8:E9"/>
    <mergeCell ref="F10:AF11"/>
    <mergeCell ref="F8:AF9"/>
    <mergeCell ref="B14:E15"/>
    <mergeCell ref="F14:AC15"/>
    <mergeCell ref="B12:E13"/>
    <mergeCell ref="F12:AF13"/>
    <mergeCell ref="AD14:AF15"/>
    <mergeCell ref="B17:H19"/>
    <mergeCell ref="I17:BH17"/>
    <mergeCell ref="B20:H22"/>
    <mergeCell ref="I22:K22"/>
    <mergeCell ref="DB15:DI15"/>
    <mergeCell ref="CX11:CY11"/>
    <mergeCell ref="CX12:CY12"/>
    <mergeCell ref="CZ11:DF11"/>
    <mergeCell ref="CZ12:DF12"/>
    <mergeCell ref="CZ14:DA14"/>
    <mergeCell ref="DC14:DD14"/>
    <mergeCell ref="DF14:DG14"/>
    <mergeCell ref="DG11:DH11"/>
    <mergeCell ref="DG12:DH12"/>
  </mergeCells>
  <phoneticPr fontId="4"/>
  <conditionalFormatting sqref="B48:AE51">
    <cfRule type="expression" dxfId="23" priority="22">
      <formula>B48=0</formula>
    </cfRule>
  </conditionalFormatting>
  <conditionalFormatting sqref="B54:BA57">
    <cfRule type="expression" dxfId="22" priority="3">
      <formula>B54=0</formula>
    </cfRule>
  </conditionalFormatting>
  <conditionalFormatting sqref="E35:F37">
    <cfRule type="expression" dxfId="21" priority="45">
      <formula>$E$35=0</formula>
    </cfRule>
  </conditionalFormatting>
  <conditionalFormatting sqref="F8:AF9">
    <cfRule type="expression" dxfId="20" priority="34">
      <formula>$F$8=0</formula>
    </cfRule>
  </conditionalFormatting>
  <conditionalFormatting sqref="F10:AF11">
    <cfRule type="expression" dxfId="19" priority="33">
      <formula>$F$10=0</formula>
    </cfRule>
  </conditionalFormatting>
  <conditionalFormatting sqref="I23:AX37">
    <cfRule type="expression" dxfId="18" priority="6">
      <formula>I23=0</formula>
    </cfRule>
  </conditionalFormatting>
  <conditionalFormatting sqref="AA16:AL16">
    <cfRule type="expression" dxfId="17" priority="32">
      <formula>$AA$16=0</formula>
    </cfRule>
  </conditionalFormatting>
  <conditionalFormatting sqref="AH11:AL12">
    <cfRule type="expression" dxfId="16" priority="10">
      <formula>$AH$11=0</formula>
    </cfRule>
  </conditionalFormatting>
  <conditionalFormatting sqref="AI48:BL51">
    <cfRule type="expression" dxfId="15" priority="19">
      <formula>AI48=0</formula>
    </cfRule>
  </conditionalFormatting>
  <conditionalFormatting sqref="AN11:AU12">
    <cfRule type="expression" dxfId="14" priority="9">
      <formula>$AN$11=0</formula>
    </cfRule>
  </conditionalFormatting>
  <conditionalFormatting sqref="AW11:AX12">
    <cfRule type="expression" dxfId="13" priority="8">
      <formula>$AN$11=0</formula>
    </cfRule>
  </conditionalFormatting>
  <conditionalFormatting sqref="BJ23:CL37">
    <cfRule type="expression" dxfId="12" priority="4">
      <formula>BJ23=0</formula>
    </cfRule>
  </conditionalFormatting>
  <conditionalFormatting sqref="BM10:CG11">
    <cfRule type="expression" dxfId="11" priority="31">
      <formula>$BM$10=0</formula>
    </cfRule>
  </conditionalFormatting>
  <conditionalFormatting sqref="BP48:CS51">
    <cfRule type="expression" dxfId="10" priority="18">
      <formula>BP48=0</formula>
    </cfRule>
  </conditionalFormatting>
  <conditionalFormatting sqref="BS56:CG56">
    <cfRule type="expression" dxfId="9" priority="29">
      <formula>$BS$56=0</formula>
    </cfRule>
  </conditionalFormatting>
  <conditionalFormatting sqref="BU57:CG57">
    <cfRule type="expression" dxfId="8" priority="28">
      <formula>$BU$57=0</formula>
    </cfRule>
  </conditionalFormatting>
  <conditionalFormatting sqref="CB8:CE9">
    <cfRule type="expression" dxfId="7" priority="30">
      <formula>$CB$8=0</formula>
    </cfRule>
  </conditionalFormatting>
  <conditionalFormatting sqref="CW23:CY37">
    <cfRule type="expression" dxfId="6" priority="2">
      <formula>CW23=0</formula>
    </cfRule>
  </conditionalFormatting>
  <conditionalFormatting sqref="CZ14:DA14">
    <cfRule type="expression" dxfId="5" priority="15">
      <formula>CZ14=0</formula>
    </cfRule>
  </conditionalFormatting>
  <conditionalFormatting sqref="CZ11:DF11">
    <cfRule type="expression" dxfId="4" priority="12">
      <formula>$CZ$11=0</formula>
    </cfRule>
  </conditionalFormatting>
  <conditionalFormatting sqref="CZ12:DF12">
    <cfRule type="expression" dxfId="3" priority="11">
      <formula>$CZ$12=0</formula>
    </cfRule>
  </conditionalFormatting>
  <conditionalFormatting sqref="CZ23:DI36">
    <cfRule type="expression" dxfId="2" priority="1">
      <formula>CZ23=0</formula>
    </cfRule>
  </conditionalFormatting>
  <conditionalFormatting sqref="DC14:DD14">
    <cfRule type="expression" dxfId="1" priority="14">
      <formula>DC14=0</formula>
    </cfRule>
  </conditionalFormatting>
  <conditionalFormatting sqref="DF14:DG14">
    <cfRule type="expression" dxfId="0" priority="13">
      <formula>DF14=0</formula>
    </cfRule>
  </conditionalFormatting>
  <dataValidations xWindow="129" yWindow="607" count="4"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DC55:DH57 AY41:BF44 CM41:CT44 CZ41:DG44" xr:uid="{00000000-0002-0000-0700-000000000000}">
      <formula1>0</formula1>
      <formula2>9999999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AV41:AW42 CW41:CX42 CJ41:CK42" xr:uid="{00000000-0002-0000-0700-000001000000}">
      <formula1>0</formula1>
      <formula2>999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BP48:CL51" xr:uid="{00000000-0002-0000-0700-000002000000}">
      <formula1>0</formula1>
      <formula2>12</formula2>
    </dataValidation>
    <dataValidation type="textLength" imeMode="hiragana" allowBlank="1" showErrorMessage="1" errorTitle="全角文字列" promptTitle="全角文字列" prompt="氏名を入力してください。" sqref="B54:BA57" xr:uid="{00000000-0002-0000-0700-000003000000}">
      <formula1>1</formula1>
      <formula2>12</formula2>
    </dataValidation>
  </dataValidations>
  <pageMargins left="0.39370078740157483" right="0.31496062992125984" top="0" bottom="0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00B050"/>
  </sheetPr>
  <dimension ref="A2:F23"/>
  <sheetViews>
    <sheetView workbookViewId="0">
      <selection activeCell="B5" sqref="B5:C5"/>
    </sheetView>
  </sheetViews>
  <sheetFormatPr defaultRowHeight="18.75" customHeight="1"/>
  <cols>
    <col min="1" max="1" width="24.75" customWidth="1"/>
    <col min="2" max="2" width="14.5" customWidth="1"/>
    <col min="3" max="3" width="3.5" customWidth="1"/>
    <col min="4" max="4" width="24.75" customWidth="1"/>
    <col min="5" max="5" width="14.5" customWidth="1"/>
    <col min="6" max="6" width="3.625" customWidth="1"/>
  </cols>
  <sheetData>
    <row r="2" spans="1:6" ht="18.75" customHeight="1" thickBot="1">
      <c r="A2" t="s">
        <v>125</v>
      </c>
    </row>
    <row r="3" spans="1:6" ht="18.75" customHeight="1">
      <c r="A3" s="35" t="s">
        <v>121</v>
      </c>
      <c r="B3" s="36">
        <f>ROUNDDOWN(事業所基本情報!C17/100,0)</f>
        <v>0</v>
      </c>
      <c r="D3" s="35" t="s">
        <v>121</v>
      </c>
      <c r="E3" s="36">
        <f>ROUNDDOWN(事業所基本情報!C17/100,0)</f>
        <v>0</v>
      </c>
    </row>
    <row r="4" spans="1:6" ht="18.75" customHeight="1">
      <c r="A4" s="37" t="s">
        <v>122</v>
      </c>
      <c r="B4" s="20">
        <f>VLOOKUP(B3,労災保険率表!A2:B101,2)</f>
        <v>0</v>
      </c>
      <c r="D4" s="37" t="s">
        <v>122</v>
      </c>
      <c r="E4" s="20">
        <f>VLOOKUP(E3,労災保険率表!A2:C101,3)</f>
        <v>0</v>
      </c>
    </row>
    <row r="5" spans="1:6" ht="18.75" customHeight="1">
      <c r="A5" s="37" t="s">
        <v>124</v>
      </c>
      <c r="B5" s="20" t="str">
        <f>IF(AND(30&lt;B3,40&gt;B3),"建設の事業","一般の事業")</f>
        <v>一般の事業</v>
      </c>
      <c r="C5">
        <f>IF(AND(30&lt;B3,40&gt;B3),3,1)</f>
        <v>1</v>
      </c>
      <c r="D5" s="37" t="s">
        <v>124</v>
      </c>
      <c r="E5" s="20" t="str">
        <f>IF(AND(30&lt;E3,40&gt;E3),"建設の事業","一般の事業")</f>
        <v>一般の事業</v>
      </c>
      <c r="F5">
        <f>IF(AND(30&lt;E3,40&gt;E3),3,1)</f>
        <v>1</v>
      </c>
    </row>
    <row r="6" spans="1:6" ht="18.75" customHeight="1" thickBot="1">
      <c r="A6" s="38" t="s">
        <v>123</v>
      </c>
      <c r="B6" s="39">
        <f>VLOOKUP(C5,雇用保険料率!A2:B4,2)</f>
        <v>8.9999999999999993E-3</v>
      </c>
      <c r="D6" s="38" t="s">
        <v>123</v>
      </c>
      <c r="E6" s="39">
        <f>VLOOKUP(F5,雇用保険料率!A2:C4,3)</f>
        <v>8.9999999999999993E-3</v>
      </c>
    </row>
    <row r="7" spans="1:6" ht="18.75" customHeight="1">
      <c r="B7" s="4"/>
    </row>
    <row r="8" spans="1:6" ht="18.75" customHeight="1">
      <c r="A8" s="40">
        <f>年度データ入力!B2</f>
        <v>44287</v>
      </c>
      <c r="B8" s="15"/>
      <c r="D8" s="47">
        <f>年度データ入力!B3</f>
        <v>44651</v>
      </c>
    </row>
    <row r="9" spans="1:6" ht="18.75" customHeight="1">
      <c r="A9" s="40" t="s">
        <v>130</v>
      </c>
      <c r="B9" s="15"/>
      <c r="D9" s="40" t="s">
        <v>130</v>
      </c>
    </row>
    <row r="10" spans="1:6" ht="18.75" customHeight="1">
      <c r="A10" s="13" t="s">
        <v>126</v>
      </c>
      <c r="B10" s="17">
        <f>報告書!AY39</f>
        <v>0</v>
      </c>
      <c r="D10" s="13" t="s">
        <v>126</v>
      </c>
      <c r="E10" s="17">
        <f>B10</f>
        <v>0</v>
      </c>
    </row>
    <row r="11" spans="1:6" ht="18.75" customHeight="1" thickBot="1">
      <c r="A11" s="13" t="s">
        <v>129</v>
      </c>
      <c r="B11" s="17">
        <f>ROUNDDOWN(SUM(特別加入入力!K4:K15)/1000,0)</f>
        <v>0</v>
      </c>
      <c r="D11" s="13" t="s">
        <v>129</v>
      </c>
      <c r="E11" s="45">
        <f>ROUNDDOWN(SUM(特別加入入力!L4:L15)/1000,0)</f>
        <v>0</v>
      </c>
    </row>
    <row r="12" spans="1:6" ht="18.75" customHeight="1" thickBot="1">
      <c r="A12" s="33" t="s">
        <v>127</v>
      </c>
      <c r="B12" s="43">
        <f>(B10+B11)*B4*1000</f>
        <v>0</v>
      </c>
      <c r="D12" s="33" t="s">
        <v>127</v>
      </c>
      <c r="E12" s="43">
        <f>(E10+E11)*E4*1000</f>
        <v>0</v>
      </c>
    </row>
    <row r="14" spans="1:6" ht="18.75" customHeight="1">
      <c r="A14" t="s">
        <v>131</v>
      </c>
      <c r="D14" t="s">
        <v>131</v>
      </c>
    </row>
    <row r="15" spans="1:6" ht="18.75" customHeight="1">
      <c r="A15" s="13" t="s">
        <v>128</v>
      </c>
      <c r="B15" s="17">
        <f>報告書!CM39</f>
        <v>0</v>
      </c>
      <c r="D15" s="13" t="s">
        <v>128</v>
      </c>
      <c r="E15" s="46">
        <f>B15</f>
        <v>0</v>
      </c>
    </row>
    <row r="16" spans="1:6" ht="18.75" customHeight="1" thickBot="1">
      <c r="A16" s="32" t="s">
        <v>134</v>
      </c>
      <c r="B16" s="45">
        <f>報告書!CZ39</f>
        <v>0</v>
      </c>
      <c r="D16" s="32" t="s">
        <v>134</v>
      </c>
      <c r="E16" s="48">
        <f>B16</f>
        <v>0</v>
      </c>
    </row>
    <row r="17" spans="1:5" ht="18.75" customHeight="1" thickBot="1">
      <c r="A17" s="33" t="s">
        <v>135</v>
      </c>
      <c r="B17" s="43">
        <f>(B15-B16)*B6*1000</f>
        <v>0</v>
      </c>
      <c r="D17" s="33" t="s">
        <v>135</v>
      </c>
      <c r="E17" s="43">
        <f>(E15-E16)*E6*1000</f>
        <v>0</v>
      </c>
    </row>
    <row r="18" spans="1:5" ht="18.75" customHeight="1" thickBot="1"/>
    <row r="19" spans="1:5" ht="18.75" customHeight="1" thickBot="1">
      <c r="A19" s="33" t="s">
        <v>138</v>
      </c>
      <c r="B19" s="50">
        <f>B12+B17</f>
        <v>0</v>
      </c>
      <c r="D19" s="33" t="s">
        <v>138</v>
      </c>
      <c r="E19" s="50">
        <f>E12+E17</f>
        <v>0</v>
      </c>
    </row>
    <row r="20" spans="1:5" ht="18.75" customHeight="1">
      <c r="A20" s="56" t="s">
        <v>136</v>
      </c>
      <c r="B20" s="57">
        <f>事業所基本情報!C20</f>
        <v>0</v>
      </c>
      <c r="D20" s="54" t="s">
        <v>143</v>
      </c>
      <c r="E20" s="44">
        <f>IF(事業所基本情報!C30=0,VLOOKUP(E19,手数料!B2:D10,3),2000)</f>
        <v>3000</v>
      </c>
    </row>
    <row r="21" spans="1:5" ht="18.75" customHeight="1" thickBot="1">
      <c r="A21" s="37" t="s">
        <v>137</v>
      </c>
      <c r="B21" s="55">
        <f>IF(B19&gt;B20,B19-B20,0)</f>
        <v>0</v>
      </c>
      <c r="D21" s="32" t="s">
        <v>167</v>
      </c>
      <c r="E21" s="45">
        <f>IF(E11&gt;0,特別加入!B3,0)</f>
        <v>0</v>
      </c>
    </row>
    <row r="22" spans="1:5" ht="18.75" customHeight="1" thickBot="1">
      <c r="A22" s="66" t="s">
        <v>151</v>
      </c>
      <c r="B22" s="64">
        <f>IF(B19&lt;B20,B20-B19,0)</f>
        <v>0</v>
      </c>
      <c r="D22" s="33" t="s">
        <v>168</v>
      </c>
      <c r="E22" s="43">
        <f>E20+E21</f>
        <v>3000</v>
      </c>
    </row>
    <row r="23" spans="1:5" ht="18.75" customHeight="1" thickBot="1">
      <c r="A23" s="33" t="s">
        <v>152</v>
      </c>
      <c r="B23" s="34">
        <f>ROUNDDOWN(B10*拠出金!C2,0)</f>
        <v>0</v>
      </c>
    </row>
  </sheetData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B2:C2"/>
  <sheetViews>
    <sheetView workbookViewId="0">
      <selection activeCell="D7" sqref="D7"/>
    </sheetView>
  </sheetViews>
  <sheetFormatPr defaultRowHeight="13.5"/>
  <cols>
    <col min="1" max="1" width="8" customWidth="1"/>
    <col min="2" max="2" width="11" bestFit="1" customWidth="1"/>
  </cols>
  <sheetData>
    <row r="2" spans="2:3">
      <c r="B2" s="13" t="s">
        <v>153</v>
      </c>
      <c r="C2" s="13">
        <v>0.02</v>
      </c>
    </row>
  </sheetData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FF0000"/>
  </sheetPr>
  <dimension ref="A1:F10"/>
  <sheetViews>
    <sheetView workbookViewId="0">
      <selection activeCell="F11" sqref="F11"/>
    </sheetView>
  </sheetViews>
  <sheetFormatPr defaultColWidth="9" defaultRowHeight="13.5"/>
  <cols>
    <col min="1" max="1" width="9" style="29"/>
    <col min="2" max="4" width="12.625" style="51" customWidth="1"/>
    <col min="5" max="6" width="9" style="51"/>
    <col min="7" max="16384" width="9" style="29"/>
  </cols>
  <sheetData>
    <row r="1" spans="1:4">
      <c r="A1" s="52" t="s">
        <v>116</v>
      </c>
      <c r="B1" s="53" t="s">
        <v>141</v>
      </c>
      <c r="C1" s="53" t="s">
        <v>142</v>
      </c>
      <c r="D1" s="53" t="s">
        <v>115</v>
      </c>
    </row>
    <row r="2" spans="1:4">
      <c r="A2" s="29">
        <v>1</v>
      </c>
      <c r="B2" s="51">
        <v>0</v>
      </c>
      <c r="C2" s="51">
        <v>10000</v>
      </c>
      <c r="D2" s="51">
        <v>3000</v>
      </c>
    </row>
    <row r="3" spans="1:4">
      <c r="A3" s="29">
        <v>2</v>
      </c>
      <c r="B3" s="51">
        <v>10000</v>
      </c>
      <c r="C3" s="51">
        <v>100000</v>
      </c>
      <c r="D3" s="51">
        <v>5000</v>
      </c>
    </row>
    <row r="4" spans="1:4">
      <c r="A4" s="29">
        <v>3</v>
      </c>
      <c r="B4" s="51">
        <v>100000</v>
      </c>
      <c r="C4" s="51">
        <v>300000</v>
      </c>
      <c r="D4" s="51">
        <v>8000</v>
      </c>
    </row>
    <row r="5" spans="1:4">
      <c r="A5" s="29">
        <v>4</v>
      </c>
      <c r="B5" s="51">
        <v>300000</v>
      </c>
      <c r="C5" s="51">
        <v>700000</v>
      </c>
      <c r="D5" s="51">
        <v>11000</v>
      </c>
    </row>
    <row r="6" spans="1:4">
      <c r="A6" s="29">
        <v>5</v>
      </c>
      <c r="B6" s="51">
        <v>700000</v>
      </c>
      <c r="C6" s="51">
        <v>1000000</v>
      </c>
      <c r="D6" s="51">
        <v>15000</v>
      </c>
    </row>
    <row r="7" spans="1:4">
      <c r="A7" s="29">
        <v>6</v>
      </c>
      <c r="B7" s="51">
        <v>1000000</v>
      </c>
      <c r="C7" s="51">
        <v>2000000</v>
      </c>
      <c r="D7" s="51">
        <v>18000</v>
      </c>
    </row>
    <row r="8" spans="1:4">
      <c r="A8" s="29">
        <v>7</v>
      </c>
      <c r="B8" s="51">
        <v>2000000</v>
      </c>
      <c r="C8" s="51">
        <v>3500000</v>
      </c>
      <c r="D8" s="51">
        <v>21000</v>
      </c>
    </row>
    <row r="9" spans="1:4">
      <c r="A9" s="29">
        <v>8</v>
      </c>
      <c r="B9" s="51">
        <v>3500000</v>
      </c>
      <c r="C9" s="51">
        <v>5000000</v>
      </c>
      <c r="D9" s="51">
        <v>36000</v>
      </c>
    </row>
    <row r="10" spans="1:4">
      <c r="A10" s="29">
        <v>9</v>
      </c>
      <c r="B10" s="51">
        <v>5000000</v>
      </c>
      <c r="D10" s="51">
        <v>60000</v>
      </c>
    </row>
  </sheetData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FF0000"/>
  </sheetPr>
  <dimension ref="A1:B3"/>
  <sheetViews>
    <sheetView workbookViewId="0">
      <selection activeCell="C7" sqref="C7"/>
    </sheetView>
  </sheetViews>
  <sheetFormatPr defaultColWidth="9" defaultRowHeight="13.5"/>
  <cols>
    <col min="1" max="16384" width="9" style="29"/>
  </cols>
  <sheetData>
    <row r="1" spans="1:2">
      <c r="A1" s="29" t="s">
        <v>114</v>
      </c>
      <c r="B1" s="29" t="s">
        <v>115</v>
      </c>
    </row>
    <row r="2" spans="1:2">
      <c r="A2" s="29">
        <v>0</v>
      </c>
      <c r="B2" s="29">
        <v>0</v>
      </c>
    </row>
    <row r="3" spans="1:2">
      <c r="A3" s="29">
        <v>1</v>
      </c>
      <c r="B3" s="29">
        <v>1000</v>
      </c>
    </row>
  </sheetData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FF0000"/>
  </sheetPr>
  <dimension ref="A1:D102"/>
  <sheetViews>
    <sheetView workbookViewId="0">
      <selection activeCell="C1" sqref="C1:C1048576"/>
    </sheetView>
  </sheetViews>
  <sheetFormatPr defaultColWidth="9" defaultRowHeight="13.5"/>
  <cols>
    <col min="1" max="1" width="9" style="29"/>
    <col min="2" max="3" width="12.375" style="29" customWidth="1"/>
    <col min="4" max="4" width="12.875" style="29" customWidth="1"/>
    <col min="5" max="16384" width="9" style="29"/>
  </cols>
  <sheetData>
    <row r="1" spans="1:4">
      <c r="A1" s="52" t="s">
        <v>113</v>
      </c>
      <c r="B1" s="65" t="s">
        <v>139</v>
      </c>
      <c r="C1" s="65" t="s">
        <v>140</v>
      </c>
      <c r="D1" s="30"/>
    </row>
    <row r="2" spans="1:4">
      <c r="A2" s="29">
        <v>0</v>
      </c>
      <c r="B2" s="30">
        <v>0</v>
      </c>
      <c r="C2" s="30">
        <v>0</v>
      </c>
      <c r="D2" s="30"/>
    </row>
    <row r="3" spans="1:4">
      <c r="A3" s="29">
        <v>1</v>
      </c>
      <c r="B3" s="30"/>
      <c r="C3" s="30"/>
    </row>
    <row r="4" spans="1:4">
      <c r="A4" s="29">
        <v>2</v>
      </c>
      <c r="B4" s="31">
        <v>0.06</v>
      </c>
      <c r="C4" s="31">
        <v>0.06</v>
      </c>
    </row>
    <row r="5" spans="1:4">
      <c r="A5" s="29">
        <v>3</v>
      </c>
      <c r="B5" s="31">
        <v>0.06</v>
      </c>
      <c r="C5" s="31">
        <v>0.06</v>
      </c>
    </row>
    <row r="6" spans="1:4">
      <c r="A6" s="29">
        <v>4</v>
      </c>
      <c r="B6" s="30"/>
      <c r="C6" s="30"/>
    </row>
    <row r="7" spans="1:4">
      <c r="A7" s="29">
        <v>5</v>
      </c>
      <c r="B7" s="30"/>
      <c r="C7" s="30"/>
    </row>
    <row r="8" spans="1:4">
      <c r="A8" s="29">
        <v>6</v>
      </c>
      <c r="B8" s="30"/>
      <c r="C8" s="30"/>
    </row>
    <row r="9" spans="1:4">
      <c r="A9" s="29">
        <v>7</v>
      </c>
      <c r="B9" s="30"/>
      <c r="C9" s="30"/>
    </row>
    <row r="10" spans="1:4">
      <c r="A10" s="29">
        <v>8</v>
      </c>
      <c r="B10" s="30"/>
      <c r="C10" s="30"/>
    </row>
    <row r="11" spans="1:4">
      <c r="A11" s="29">
        <v>9</v>
      </c>
      <c r="B11" s="30"/>
      <c r="C11" s="30"/>
    </row>
    <row r="12" spans="1:4">
      <c r="A12" s="29">
        <v>10</v>
      </c>
      <c r="B12" s="30"/>
      <c r="C12" s="30"/>
    </row>
    <row r="13" spans="1:4">
      <c r="A13" s="29">
        <v>11</v>
      </c>
      <c r="B13" s="31">
        <v>1.9E-2</v>
      </c>
      <c r="C13" s="31">
        <v>1.7999999999999999E-2</v>
      </c>
    </row>
    <row r="14" spans="1:4">
      <c r="A14" s="29">
        <v>12</v>
      </c>
      <c r="B14" s="31">
        <v>3.7999999999999999E-2</v>
      </c>
      <c r="C14" s="31">
        <v>3.7999999999999999E-2</v>
      </c>
    </row>
    <row r="15" spans="1:4">
      <c r="A15" s="29">
        <v>13</v>
      </c>
      <c r="B15" s="30"/>
      <c r="C15" s="30"/>
    </row>
    <row r="16" spans="1:4">
      <c r="A16" s="29">
        <v>14</v>
      </c>
      <c r="B16" s="30"/>
      <c r="C16" s="30"/>
    </row>
    <row r="17" spans="1:3">
      <c r="A17" s="29">
        <v>15</v>
      </c>
      <c r="B17" s="30"/>
      <c r="C17" s="30"/>
    </row>
    <row r="18" spans="1:3">
      <c r="A18" s="29">
        <v>16</v>
      </c>
      <c r="B18" s="30"/>
      <c r="C18" s="30"/>
    </row>
    <row r="19" spans="1:3">
      <c r="A19" s="29">
        <v>17</v>
      </c>
      <c r="B19" s="30"/>
      <c r="C19" s="30"/>
    </row>
    <row r="20" spans="1:3">
      <c r="A20" s="29">
        <v>18</v>
      </c>
      <c r="B20" s="30"/>
      <c r="C20" s="30"/>
    </row>
    <row r="21" spans="1:3">
      <c r="A21" s="29">
        <v>19</v>
      </c>
      <c r="B21" s="30"/>
      <c r="C21" s="30"/>
    </row>
    <row r="22" spans="1:3">
      <c r="A22" s="29">
        <v>20</v>
      </c>
      <c r="B22" s="30"/>
      <c r="C22" s="30"/>
    </row>
    <row r="23" spans="1:3">
      <c r="A23" s="29">
        <v>21</v>
      </c>
      <c r="B23" s="31">
        <v>8.7999999999999995E-2</v>
      </c>
      <c r="C23" s="31">
        <v>8.7999999999999995E-2</v>
      </c>
    </row>
    <row r="24" spans="1:3">
      <c r="A24" s="29">
        <v>22</v>
      </c>
      <c r="B24" s="31"/>
      <c r="C24" s="31"/>
    </row>
    <row r="25" spans="1:3">
      <c r="A25" s="29">
        <v>23</v>
      </c>
      <c r="B25" s="31">
        <v>0.02</v>
      </c>
      <c r="C25" s="31">
        <v>1.6E-2</v>
      </c>
    </row>
    <row r="26" spans="1:3">
      <c r="A26" s="29">
        <v>24</v>
      </c>
      <c r="B26" s="31">
        <v>3.0000000000000001E-3</v>
      </c>
      <c r="C26" s="31">
        <v>2.5000000000000001E-3</v>
      </c>
    </row>
    <row r="27" spans="1:3">
      <c r="A27" s="29">
        <v>25</v>
      </c>
      <c r="B27" s="31">
        <v>5.1999999999999998E-2</v>
      </c>
      <c r="C27" s="31">
        <v>4.9000000000000002E-2</v>
      </c>
    </row>
    <row r="28" spans="1:3">
      <c r="A28" s="29">
        <v>26</v>
      </c>
      <c r="B28" s="31">
        <v>2.5999999999999999E-2</v>
      </c>
      <c r="C28" s="31">
        <v>2.5999999999999999E-2</v>
      </c>
    </row>
    <row r="29" spans="1:3">
      <c r="A29" s="29">
        <v>27</v>
      </c>
      <c r="B29" s="30"/>
      <c r="C29" s="30"/>
    </row>
    <row r="30" spans="1:3">
      <c r="A30" s="29">
        <v>28</v>
      </c>
      <c r="B30" s="30"/>
      <c r="C30" s="30"/>
    </row>
    <row r="31" spans="1:3">
      <c r="A31" s="29">
        <v>29</v>
      </c>
      <c r="B31" s="30"/>
      <c r="C31" s="30"/>
    </row>
    <row r="32" spans="1:3">
      <c r="A32" s="29">
        <v>30</v>
      </c>
      <c r="B32" s="30"/>
      <c r="C32" s="30"/>
    </row>
    <row r="33" spans="1:3">
      <c r="A33" s="29">
        <v>31</v>
      </c>
      <c r="B33" s="31">
        <v>7.9000000000000001E-2</v>
      </c>
      <c r="C33" s="31">
        <v>6.2E-2</v>
      </c>
    </row>
    <row r="34" spans="1:3">
      <c r="A34" s="29">
        <v>32</v>
      </c>
      <c r="B34" s="31">
        <v>1.0999999999999999E-2</v>
      </c>
      <c r="C34" s="31">
        <v>1.0999999999999999E-2</v>
      </c>
    </row>
    <row r="35" spans="1:3">
      <c r="A35" s="29">
        <v>33</v>
      </c>
      <c r="B35" s="31">
        <v>8.9999999999999993E-3</v>
      </c>
      <c r="C35" s="31">
        <v>8.9999999999999993E-3</v>
      </c>
    </row>
    <row r="36" spans="1:3">
      <c r="A36" s="29">
        <v>34</v>
      </c>
      <c r="B36" s="31">
        <v>9.4999999999999998E-3</v>
      </c>
      <c r="C36" s="31">
        <v>8.9999999999999993E-3</v>
      </c>
    </row>
    <row r="37" spans="1:3">
      <c r="A37" s="29">
        <v>35</v>
      </c>
      <c r="B37" s="31">
        <v>1.0999999999999999E-2</v>
      </c>
      <c r="C37" s="31">
        <v>9.4999999999999998E-3</v>
      </c>
    </row>
    <row r="38" spans="1:3">
      <c r="A38" s="29">
        <v>36</v>
      </c>
      <c r="B38" s="31">
        <v>6.4999999999999997E-3</v>
      </c>
      <c r="C38" s="31">
        <v>6.4999999999999997E-3</v>
      </c>
    </row>
    <row r="39" spans="1:3">
      <c r="A39" s="29">
        <v>37</v>
      </c>
      <c r="B39" s="31">
        <v>1.7000000000000001E-2</v>
      </c>
      <c r="C39" s="31">
        <v>1.4999999999999999E-2</v>
      </c>
    </row>
    <row r="40" spans="1:3">
      <c r="A40" s="29">
        <v>38</v>
      </c>
      <c r="B40" s="31">
        <v>1.4999999999999999E-2</v>
      </c>
      <c r="C40" s="31">
        <v>1.2E-2</v>
      </c>
    </row>
    <row r="41" spans="1:3">
      <c r="A41" s="29">
        <v>39</v>
      </c>
      <c r="B41" s="30"/>
      <c r="C41" s="30"/>
    </row>
    <row r="42" spans="1:3">
      <c r="A42" s="29">
        <v>40</v>
      </c>
      <c r="B42" s="30"/>
      <c r="C42" s="30"/>
    </row>
    <row r="43" spans="1:3">
      <c r="A43" s="29">
        <v>41</v>
      </c>
      <c r="B43" s="31">
        <v>6.0000000000000001E-3</v>
      </c>
      <c r="C43" s="31">
        <v>6.0000000000000001E-3</v>
      </c>
    </row>
    <row r="44" spans="1:3">
      <c r="A44" s="29">
        <v>42</v>
      </c>
      <c r="B44" s="31">
        <v>4.4999999999999997E-3</v>
      </c>
      <c r="C44" s="31">
        <v>4.0000000000000001E-3</v>
      </c>
    </row>
    <row r="45" spans="1:3">
      <c r="A45" s="29">
        <v>43</v>
      </c>
      <c r="B45" s="30"/>
      <c r="C45" s="30"/>
    </row>
    <row r="46" spans="1:3">
      <c r="A46" s="29">
        <v>44</v>
      </c>
      <c r="B46" s="31">
        <v>1.4E-2</v>
      </c>
      <c r="C46" s="31">
        <v>1.4E-2</v>
      </c>
    </row>
    <row r="47" spans="1:3">
      <c r="A47" s="29">
        <v>45</v>
      </c>
      <c r="B47" s="31">
        <v>7.0000000000000001E-3</v>
      </c>
      <c r="C47" s="31">
        <v>6.4999999999999997E-3</v>
      </c>
    </row>
    <row r="48" spans="1:3">
      <c r="A48" s="29">
        <v>46</v>
      </c>
      <c r="B48" s="31">
        <v>3.5000000000000001E-3</v>
      </c>
      <c r="C48" s="31">
        <v>3.5000000000000001E-3</v>
      </c>
    </row>
    <row r="49" spans="1:3">
      <c r="A49" s="29">
        <v>47</v>
      </c>
      <c r="B49" s="31">
        <v>4.4999999999999997E-3</v>
      </c>
      <c r="C49" s="31">
        <v>4.4999999999999997E-3</v>
      </c>
    </row>
    <row r="50" spans="1:3">
      <c r="A50" s="29">
        <v>48</v>
      </c>
      <c r="B50" s="31">
        <v>5.4999999999999997E-3</v>
      </c>
      <c r="C50" s="31">
        <v>6.0000000000000001E-3</v>
      </c>
    </row>
    <row r="51" spans="1:3">
      <c r="A51" s="29">
        <v>49</v>
      </c>
      <c r="B51" s="31">
        <v>2.5999999999999999E-2</v>
      </c>
      <c r="C51" s="31">
        <v>2.5999999999999999E-2</v>
      </c>
    </row>
    <row r="52" spans="1:3">
      <c r="A52" s="29">
        <v>50</v>
      </c>
      <c r="B52" s="31">
        <v>7.0000000000000001E-3</v>
      </c>
      <c r="C52" s="31">
        <v>6.4999999999999997E-3</v>
      </c>
    </row>
    <row r="53" spans="1:3">
      <c r="A53" s="29">
        <v>51</v>
      </c>
      <c r="B53" s="31">
        <v>6.4999999999999997E-3</v>
      </c>
      <c r="C53" s="31">
        <v>7.0000000000000001E-3</v>
      </c>
    </row>
    <row r="54" spans="1:3">
      <c r="A54" s="29">
        <v>52</v>
      </c>
      <c r="B54" s="31">
        <v>5.4999999999999997E-3</v>
      </c>
      <c r="C54" s="31">
        <v>5.4999999999999997E-3</v>
      </c>
    </row>
    <row r="55" spans="1:3">
      <c r="A55" s="29">
        <v>53</v>
      </c>
      <c r="B55" s="31">
        <v>1.7999999999999999E-2</v>
      </c>
      <c r="C55" s="31">
        <v>1.6E-2</v>
      </c>
    </row>
    <row r="56" spans="1:3">
      <c r="A56" s="29">
        <v>54</v>
      </c>
      <c r="B56" s="31">
        <v>0.01</v>
      </c>
      <c r="C56" s="31">
        <v>0.01</v>
      </c>
    </row>
    <row r="57" spans="1:3">
      <c r="A57" s="29">
        <v>55</v>
      </c>
      <c r="B57" s="31">
        <v>7.0000000000000001E-3</v>
      </c>
      <c r="C57" s="31">
        <v>7.0000000000000001E-3</v>
      </c>
    </row>
    <row r="58" spans="1:3">
      <c r="A58" s="29">
        <v>56</v>
      </c>
      <c r="B58" s="31">
        <v>5.4999999999999997E-3</v>
      </c>
      <c r="C58" s="31">
        <v>5.0000000000000001E-3</v>
      </c>
    </row>
    <row r="59" spans="1:3">
      <c r="A59" s="29">
        <v>57</v>
      </c>
      <c r="B59" s="31">
        <v>3.0000000000000001E-3</v>
      </c>
      <c r="C59" s="31">
        <v>2.5000000000000001E-3</v>
      </c>
    </row>
    <row r="60" spans="1:3">
      <c r="A60" s="29">
        <v>58</v>
      </c>
      <c r="B60" s="31">
        <v>4.0000000000000001E-3</v>
      </c>
      <c r="C60" s="31">
        <v>4.0000000000000001E-3</v>
      </c>
    </row>
    <row r="61" spans="1:3">
      <c r="A61" s="29">
        <v>59</v>
      </c>
      <c r="B61" s="31">
        <v>2.3E-2</v>
      </c>
      <c r="C61" s="31">
        <v>2.3E-2</v>
      </c>
    </row>
    <row r="62" spans="1:3">
      <c r="A62" s="29">
        <v>60</v>
      </c>
      <c r="B62" s="31">
        <v>2.5000000000000001E-3</v>
      </c>
      <c r="C62" s="31">
        <v>2.5000000000000001E-3</v>
      </c>
    </row>
    <row r="63" spans="1:3">
      <c r="A63" s="29">
        <v>61</v>
      </c>
      <c r="B63" s="31">
        <v>6.4999999999999997E-3</v>
      </c>
      <c r="C63" s="31">
        <v>6.4999999999999997E-3</v>
      </c>
    </row>
    <row r="64" spans="1:3">
      <c r="A64" s="29">
        <v>62</v>
      </c>
      <c r="B64" s="31">
        <v>1.9E-2</v>
      </c>
      <c r="C64" s="31">
        <v>1.7999999999999999E-2</v>
      </c>
    </row>
    <row r="65" spans="1:3">
      <c r="A65" s="29">
        <v>63</v>
      </c>
      <c r="B65" s="31">
        <v>6.4999999999999997E-3</v>
      </c>
      <c r="C65" s="31">
        <v>6.4999999999999997E-3</v>
      </c>
    </row>
    <row r="66" spans="1:3">
      <c r="A66" s="29">
        <v>64</v>
      </c>
      <c r="B66" s="31">
        <v>3.5000000000000001E-3</v>
      </c>
      <c r="C66" s="31">
        <v>3.5000000000000001E-3</v>
      </c>
    </row>
    <row r="67" spans="1:3">
      <c r="A67" s="29">
        <v>65</v>
      </c>
      <c r="B67" s="31"/>
      <c r="C67" s="31"/>
    </row>
    <row r="68" spans="1:3">
      <c r="A68" s="29">
        <v>66</v>
      </c>
      <c r="B68" s="31">
        <v>1.2999999999999999E-2</v>
      </c>
      <c r="C68" s="31">
        <v>1.2999999999999999E-2</v>
      </c>
    </row>
    <row r="69" spans="1:3">
      <c r="A69" s="29">
        <v>67</v>
      </c>
      <c r="B69" s="30"/>
      <c r="C69" s="30"/>
    </row>
    <row r="70" spans="1:3">
      <c r="A70" s="29">
        <v>68</v>
      </c>
      <c r="B70" s="30"/>
      <c r="C70" s="30"/>
    </row>
    <row r="71" spans="1:3">
      <c r="A71" s="29">
        <v>69</v>
      </c>
      <c r="B71" s="30"/>
      <c r="C71" s="30"/>
    </row>
    <row r="72" spans="1:3">
      <c r="A72" s="29">
        <v>70</v>
      </c>
      <c r="B72" s="30"/>
      <c r="C72" s="30"/>
    </row>
    <row r="73" spans="1:3">
      <c r="A73" s="29">
        <v>71</v>
      </c>
      <c r="B73" s="31">
        <v>4.4999999999999997E-3</v>
      </c>
      <c r="C73" s="31">
        <v>4.0000000000000001E-3</v>
      </c>
    </row>
    <row r="74" spans="1:3">
      <c r="A74" s="29">
        <v>72</v>
      </c>
      <c r="B74" s="31">
        <v>8.9999999999999993E-3</v>
      </c>
      <c r="C74" s="31">
        <v>8.9999999999999993E-3</v>
      </c>
    </row>
    <row r="75" spans="1:3">
      <c r="A75" s="29">
        <v>73</v>
      </c>
      <c r="B75" s="31">
        <v>8.9999999999999993E-3</v>
      </c>
      <c r="C75" s="31">
        <v>8.9999999999999993E-3</v>
      </c>
    </row>
    <row r="76" spans="1:3">
      <c r="A76" s="29">
        <v>74</v>
      </c>
      <c r="B76" s="31">
        <v>1.2999999999999999E-2</v>
      </c>
      <c r="C76" s="31">
        <v>1.2999999999999999E-2</v>
      </c>
    </row>
    <row r="77" spans="1:3">
      <c r="A77" s="29">
        <v>75</v>
      </c>
      <c r="B77" s="30"/>
      <c r="C77" s="30"/>
    </row>
    <row r="78" spans="1:3">
      <c r="A78" s="29">
        <v>76</v>
      </c>
      <c r="B78" s="30"/>
      <c r="C78" s="30"/>
    </row>
    <row r="79" spans="1:3">
      <c r="A79" s="29">
        <v>77</v>
      </c>
      <c r="B79" s="30"/>
      <c r="C79" s="30"/>
    </row>
    <row r="80" spans="1:3">
      <c r="A80" s="29">
        <v>78</v>
      </c>
      <c r="B80" s="30"/>
      <c r="C80" s="30"/>
    </row>
    <row r="81" spans="1:3">
      <c r="A81" s="29">
        <v>79</v>
      </c>
      <c r="B81" s="30"/>
      <c r="C81" s="30"/>
    </row>
    <row r="82" spans="1:3">
      <c r="A82" s="29">
        <v>80</v>
      </c>
      <c r="B82" s="30"/>
      <c r="C82" s="30"/>
    </row>
    <row r="83" spans="1:3">
      <c r="A83" s="29">
        <v>81</v>
      </c>
      <c r="B83" s="31">
        <v>3.0000000000000001E-3</v>
      </c>
      <c r="C83" s="31">
        <v>3.0000000000000001E-3</v>
      </c>
    </row>
    <row r="84" spans="1:3">
      <c r="A84" s="29">
        <v>82</v>
      </c>
      <c r="B84" s="30"/>
      <c r="C84" s="30"/>
    </row>
    <row r="85" spans="1:3">
      <c r="A85" s="29">
        <v>83</v>
      </c>
      <c r="B85" s="30"/>
      <c r="C85" s="30"/>
    </row>
    <row r="86" spans="1:3">
      <c r="A86" s="29">
        <v>84</v>
      </c>
      <c r="B86" s="30"/>
      <c r="C86" s="30"/>
    </row>
    <row r="87" spans="1:3">
      <c r="A87" s="29">
        <v>85</v>
      </c>
      <c r="B87" s="30"/>
      <c r="C87" s="30"/>
    </row>
    <row r="88" spans="1:3">
      <c r="A88" s="29">
        <v>86</v>
      </c>
      <c r="B88" s="30"/>
      <c r="C88" s="30"/>
    </row>
    <row r="89" spans="1:3">
      <c r="A89" s="29">
        <v>87</v>
      </c>
      <c r="B89" s="30"/>
      <c r="C89" s="30"/>
    </row>
    <row r="90" spans="1:3">
      <c r="A90" s="29">
        <v>88</v>
      </c>
      <c r="B90" s="30"/>
      <c r="C90" s="30"/>
    </row>
    <row r="91" spans="1:3">
      <c r="A91" s="29">
        <v>89</v>
      </c>
      <c r="B91" s="30"/>
      <c r="C91" s="30"/>
    </row>
    <row r="92" spans="1:3">
      <c r="A92" s="29">
        <v>90</v>
      </c>
      <c r="B92" s="30"/>
      <c r="C92" s="30"/>
    </row>
    <row r="93" spans="1:3">
      <c r="A93" s="29">
        <v>91</v>
      </c>
      <c r="B93" s="31">
        <v>1.2E-2</v>
      </c>
      <c r="C93" s="31">
        <v>1.2999999999999999E-2</v>
      </c>
    </row>
    <row r="94" spans="1:3">
      <c r="A94" s="29">
        <v>92</v>
      </c>
      <c r="B94" s="30"/>
      <c r="C94" s="30"/>
    </row>
    <row r="95" spans="1:3">
      <c r="A95" s="29">
        <v>93</v>
      </c>
      <c r="B95" s="31">
        <v>5.4999999999999997E-3</v>
      </c>
      <c r="C95" s="31">
        <v>5.4999999999999997E-3</v>
      </c>
    </row>
    <row r="96" spans="1:3">
      <c r="A96" s="29">
        <v>94</v>
      </c>
      <c r="B96" s="31">
        <v>3.0000000000000001E-3</v>
      </c>
      <c r="C96" s="31">
        <v>3.0000000000000001E-3</v>
      </c>
    </row>
    <row r="97" spans="1:3">
      <c r="A97" s="29">
        <v>95</v>
      </c>
      <c r="B97" s="31">
        <v>1.2999999999999999E-2</v>
      </c>
      <c r="C97" s="31">
        <v>1.2999999999999999E-2</v>
      </c>
    </row>
    <row r="98" spans="1:3">
      <c r="A98" s="29">
        <v>96</v>
      </c>
      <c r="B98" s="31">
        <v>7.0000000000000001E-3</v>
      </c>
      <c r="C98" s="31">
        <v>6.4999999999999997E-3</v>
      </c>
    </row>
    <row r="99" spans="1:3">
      <c r="A99" s="29">
        <v>97</v>
      </c>
      <c r="B99" s="31">
        <v>2.5000000000000001E-3</v>
      </c>
      <c r="C99" s="31">
        <v>2.5000000000000001E-3</v>
      </c>
    </row>
    <row r="100" spans="1:3">
      <c r="A100" s="29">
        <v>98</v>
      </c>
      <c r="B100" s="31">
        <v>3.5000000000000001E-3</v>
      </c>
      <c r="C100" s="31">
        <v>3.0000000000000001E-3</v>
      </c>
    </row>
    <row r="101" spans="1:3">
      <c r="A101" s="29">
        <v>99</v>
      </c>
      <c r="B101" s="31">
        <v>2.5000000000000001E-3</v>
      </c>
      <c r="C101" s="31">
        <v>2.5000000000000001E-3</v>
      </c>
    </row>
    <row r="102" spans="1:3">
      <c r="B102" s="30"/>
      <c r="C102" s="30"/>
    </row>
  </sheetData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FF0000"/>
  </sheetPr>
  <dimension ref="A1:C4"/>
  <sheetViews>
    <sheetView workbookViewId="0">
      <selection activeCell="C2" sqref="C2"/>
    </sheetView>
  </sheetViews>
  <sheetFormatPr defaultColWidth="9" defaultRowHeight="13.5"/>
  <cols>
    <col min="1" max="1" width="9" style="29"/>
    <col min="2" max="3" width="12.125" style="31" customWidth="1"/>
    <col min="4" max="16384" width="9" style="29"/>
  </cols>
  <sheetData>
    <row r="1" spans="1:3">
      <c r="A1" s="29" t="s">
        <v>113</v>
      </c>
      <c r="B1" s="31" t="s">
        <v>139</v>
      </c>
      <c r="C1" s="31" t="s">
        <v>140</v>
      </c>
    </row>
    <row r="2" spans="1:3">
      <c r="A2" s="29">
        <v>1</v>
      </c>
      <c r="B2" s="31">
        <v>8.9999999999999993E-3</v>
      </c>
      <c r="C2" s="31">
        <v>8.9999999999999993E-3</v>
      </c>
    </row>
    <row r="3" spans="1:3">
      <c r="A3" s="29">
        <v>2</v>
      </c>
      <c r="B3" s="31">
        <v>1.0999999999999999E-2</v>
      </c>
      <c r="C3" s="31">
        <v>1.0999999999999999E-2</v>
      </c>
    </row>
    <row r="4" spans="1:3">
      <c r="A4" s="29">
        <v>3</v>
      </c>
      <c r="B4" s="31">
        <v>1.2E-2</v>
      </c>
      <c r="C4" s="31">
        <v>1.2E-2</v>
      </c>
    </row>
  </sheetData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FF0000"/>
  </sheetPr>
  <dimension ref="A1:D12"/>
  <sheetViews>
    <sheetView zoomScaleNormal="100" zoomScaleSheetLayoutView="100" workbookViewId="0">
      <selection activeCell="B5" sqref="B5:C5"/>
    </sheetView>
  </sheetViews>
  <sheetFormatPr defaultRowHeight="17.25" customHeight="1"/>
  <cols>
    <col min="1" max="1" width="6.375" customWidth="1"/>
    <col min="2" max="2" width="11" customWidth="1"/>
    <col min="3" max="3" width="6.5" customWidth="1"/>
    <col min="4" max="4" width="15" customWidth="1"/>
  </cols>
  <sheetData>
    <row r="1" spans="1:4" ht="17.25" customHeight="1">
      <c r="A1" s="476" t="s">
        <v>105</v>
      </c>
      <c r="B1" s="476"/>
      <c r="C1" s="13" t="e">
        <f>COUNTIF(労災賃金報告【１】!#REF!,"○")</f>
        <v>#REF!</v>
      </c>
    </row>
    <row r="3" spans="1:4" ht="17.25" customHeight="1">
      <c r="A3" t="s">
        <v>102</v>
      </c>
    </row>
    <row r="4" spans="1:4" ht="17.25" customHeight="1">
      <c r="A4" s="14" t="s">
        <v>103</v>
      </c>
      <c r="B4" s="475" t="s">
        <v>104</v>
      </c>
      <c r="C4" s="475"/>
      <c r="D4" s="14" t="s">
        <v>106</v>
      </c>
    </row>
    <row r="5" spans="1:4" ht="17.25" customHeight="1">
      <c r="A5" s="13">
        <v>1</v>
      </c>
      <c r="B5" s="475" t="e">
        <f>IF(A5&lt;=$C$1,HLOOKUP(A5,労災賃金報告【１】!$D$4:$I$4,4)," ")</f>
        <v>#REF!</v>
      </c>
      <c r="C5" s="475"/>
      <c r="D5" s="16" t="e">
        <f>IF(A5&lt;=$C$1,HLOOKUP(A5,労災賃金報告【１】!$D$4:$I$4,3)," ")</f>
        <v>#REF!</v>
      </c>
    </row>
    <row r="6" spans="1:4" ht="17.25" customHeight="1">
      <c r="A6" s="13">
        <v>2</v>
      </c>
      <c r="B6" s="475" t="e">
        <f>IF(A6&lt;=$C$1,HLOOKUP(A6,労災賃金報告【１】!$D$4:$I$4,4)," ")</f>
        <v>#REF!</v>
      </c>
      <c r="C6" s="475"/>
      <c r="D6" s="16" t="e">
        <f>IF(A6&lt;=$C$1,HLOOKUP(A6,労災賃金報告【１】!$D$4:$I$4,3)," ")</f>
        <v>#REF!</v>
      </c>
    </row>
    <row r="7" spans="1:4" ht="17.25" customHeight="1">
      <c r="A7" s="13">
        <v>3</v>
      </c>
      <c r="B7" s="475" t="e">
        <f>IF(A7&lt;=$C$1,HLOOKUP(A7,労災賃金報告【１】!$D$4:$I$4,4)," ")</f>
        <v>#REF!</v>
      </c>
      <c r="C7" s="475"/>
      <c r="D7" s="16" t="e">
        <f>IF(A7&lt;=$C$1,HLOOKUP(A7,労災賃金報告【１】!$D$4:$I$4,3)," ")</f>
        <v>#REF!</v>
      </c>
    </row>
    <row r="8" spans="1:4" ht="17.25" customHeight="1">
      <c r="A8" s="13">
        <v>4</v>
      </c>
      <c r="B8" s="475" t="e">
        <f>IF(A8&lt;=$C$1,HLOOKUP(A8,労災賃金報告【１】!$D$4:$I$4,4)," ")</f>
        <v>#REF!</v>
      </c>
      <c r="C8" s="475"/>
      <c r="D8" s="16" t="e">
        <f>IF(A8&lt;=$C$1,HLOOKUP(A8,労災賃金報告【１】!$D$4:$I$4,3)," ")</f>
        <v>#REF!</v>
      </c>
    </row>
    <row r="9" spans="1:4" ht="17.25" customHeight="1">
      <c r="A9" s="13">
        <v>5</v>
      </c>
      <c r="B9" s="475" t="e">
        <f>IF(A9&lt;=$C$1,HLOOKUP(A9,労災賃金報告【１】!$D$4:$I$4,4)," ")</f>
        <v>#REF!</v>
      </c>
      <c r="C9" s="475"/>
      <c r="D9" s="16" t="e">
        <f>IF(A9&lt;=$C$1,HLOOKUP(A9,労災賃金報告【１】!$D$4:$I$4,3)," ")</f>
        <v>#REF!</v>
      </c>
    </row>
    <row r="10" spans="1:4" ht="17.25" customHeight="1">
      <c r="A10" s="13">
        <v>6</v>
      </c>
      <c r="B10" s="475" t="e">
        <f>IF(A10&lt;=$C$1,HLOOKUP(A10,労災賃金報告【１】!$D$4:$I$4,4)," ")</f>
        <v>#REF!</v>
      </c>
      <c r="C10" s="475"/>
      <c r="D10" s="16" t="e">
        <f>IF(A10&lt;=$C$1,HLOOKUP(A10,労災賃金報告【１】!$D$4:$I$4,3)," ")</f>
        <v>#REF!</v>
      </c>
    </row>
    <row r="11" spans="1:4" ht="17.25" customHeight="1">
      <c r="A11" s="13">
        <v>7</v>
      </c>
      <c r="B11" s="475" t="e">
        <f>IF(A11&lt;=$C$1,HLOOKUP(A11,労災賃金報告【１】!$D$4:$I$4,4)," ")</f>
        <v>#REF!</v>
      </c>
      <c r="C11" s="475"/>
      <c r="D11" s="16" t="e">
        <f>IF(A11&lt;=$C$1,HLOOKUP(A11,労災賃金報告【１】!$D$4:$I$4,3)," ")</f>
        <v>#REF!</v>
      </c>
    </row>
    <row r="12" spans="1:4" ht="17.25" customHeight="1">
      <c r="A12" s="13">
        <v>8</v>
      </c>
      <c r="B12" s="475" t="e">
        <f>IF(A12&lt;=$C$1,HLOOKUP(A12,労災賃金報告【１】!$D$4:$I$4,4)," ")</f>
        <v>#REF!</v>
      </c>
      <c r="C12" s="475"/>
      <c r="D12" s="16" t="e">
        <f>IF(A12&lt;=$C$1,HLOOKUP(A12,労災賃金報告【１】!$D$4:$I$4,3)," ")</f>
        <v>#REF!</v>
      </c>
    </row>
  </sheetData>
  <mergeCells count="10">
    <mergeCell ref="B12:C12"/>
    <mergeCell ref="A1:B1"/>
    <mergeCell ref="B4:C4"/>
    <mergeCell ref="B5:C5"/>
    <mergeCell ref="B6:C6"/>
    <mergeCell ref="B7:C7"/>
    <mergeCell ref="B8:C8"/>
    <mergeCell ref="B9:C9"/>
    <mergeCell ref="B10:C10"/>
    <mergeCell ref="B11:C11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rgb="FFFF0000"/>
  </sheetPr>
  <dimension ref="A2:D4"/>
  <sheetViews>
    <sheetView workbookViewId="0">
      <selection activeCell="B4" sqref="B4"/>
    </sheetView>
  </sheetViews>
  <sheetFormatPr defaultRowHeight="20.25" customHeight="1"/>
  <cols>
    <col min="1" max="1" width="10.125" customWidth="1"/>
    <col min="2" max="2" width="17.125" customWidth="1"/>
  </cols>
  <sheetData>
    <row r="2" spans="1:4" ht="20.25" customHeight="1">
      <c r="A2" s="14" t="s">
        <v>112</v>
      </c>
      <c r="B2" s="18">
        <v>44287</v>
      </c>
      <c r="D2">
        <f>YEAR(B2)</f>
        <v>2021</v>
      </c>
    </row>
    <row r="3" spans="1:4" ht="20.25" customHeight="1">
      <c r="A3" s="14" t="s">
        <v>110</v>
      </c>
      <c r="B3" s="18">
        <v>44651</v>
      </c>
      <c r="D3">
        <f>YEAR(B3)</f>
        <v>2022</v>
      </c>
    </row>
    <row r="4" spans="1:4" ht="20.25" customHeight="1">
      <c r="D4">
        <f>D3+1</f>
        <v>2023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8</vt:i4>
      </vt:variant>
    </vt:vector>
  </HeadingPairs>
  <TitlesOfParts>
    <vt:vector size="24" baseType="lpstr">
      <vt:lpstr>入力方法</vt:lpstr>
      <vt:lpstr>事業所基本情報</vt:lpstr>
      <vt:lpstr>労災賃金報告【１】</vt:lpstr>
      <vt:lpstr>雇用賃金報告【２】</vt:lpstr>
      <vt:lpstr>特別加入入力</vt:lpstr>
      <vt:lpstr>特別加入概算月数</vt:lpstr>
      <vt:lpstr>特別加入基礎日額</vt:lpstr>
      <vt:lpstr>報告書</vt:lpstr>
      <vt:lpstr>保険料確認（目安）</vt:lpstr>
      <vt:lpstr>拠出金</vt:lpstr>
      <vt:lpstr>手数料</vt:lpstr>
      <vt:lpstr>特別加入</vt:lpstr>
      <vt:lpstr>労災保険率表</vt:lpstr>
      <vt:lpstr>雇用保険料率</vt:lpstr>
      <vt:lpstr>高齢者一覧</vt:lpstr>
      <vt:lpstr>年度データ入力</vt:lpstr>
      <vt:lpstr>報告書!block1</vt:lpstr>
      <vt:lpstr>報告書!block2</vt:lpstr>
      <vt:lpstr>雇用賃金報告【２】!Print_Area</vt:lpstr>
      <vt:lpstr>特別加入入力!Print_Area</vt:lpstr>
      <vt:lpstr>報告書!Print_Area</vt:lpstr>
      <vt:lpstr>労災賃金報告【１】!Print_Area</vt:lpstr>
      <vt:lpstr>雇用賃金報告【２】!Print_Titles</vt:lpstr>
      <vt:lpstr>労災賃金報告【１】!Print_Titles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商工会議所 土田雅之</cp:lastModifiedBy>
  <cp:lastPrinted>2024-03-12T06:48:51Z</cp:lastPrinted>
  <dcterms:created xsi:type="dcterms:W3CDTF">2003-07-22T00:31:18Z</dcterms:created>
  <dcterms:modified xsi:type="dcterms:W3CDTF">2024-04-09T07:26:42Z</dcterms:modified>
</cp:coreProperties>
</file>